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2" yWindow="600" windowWidth="22716" windowHeight="10788" activeTab="3"/>
  </bookViews>
  <sheets>
    <sheet name="ов" sheetId="1" r:id="rId1"/>
    <sheet name="1-Баланс" sheetId="2" r:id="rId2"/>
    <sheet name="2-Отчет за доходите" sheetId="3" r:id="rId3"/>
    <sheet name="ОВС" sheetId="4" r:id="rId4"/>
  </sheets>
  <definedNames>
    <definedName name="_xlnm._FilterDatabase" localSheetId="0" hidden="1">ов!$A$1:$CU$120</definedName>
    <definedName name="Z_AD8F2E56_C768_4EFF_8501_1C93D33A155F_.wvu.FilterData" localSheetId="0" hidden="1">ов!$A$1:$CU$121</definedName>
  </definedNames>
  <calcPr calcId="144525"/>
  <customWorkbookViews>
    <customWorkbookView name="Филтър 1" guid="{AD8F2E56-C768-4EFF-8501-1C93D33A155F}" maximized="1" windowWidth="0" windowHeight="0" activeSheetId="0"/>
  </customWorkbookViews>
  <extLst>
    <ext uri="GoogleSheetsCustomDataVersion1">
      <go:sheetsCustomData xmlns:go="http://customooxmlschemas.google.com/" r:id="" roundtripDataSignature="AMtx7mi2q9/fsj7VEycFWLDQUVs4eqSx0Q=="/>
    </ext>
  </extLst>
</workbook>
</file>

<file path=xl/calcChain.xml><?xml version="1.0" encoding="utf-8"?>
<calcChain xmlns="http://schemas.openxmlformats.org/spreadsheetml/2006/main">
  <c r="C56" i="4" l="1"/>
  <c r="D56" i="4"/>
  <c r="C88" i="2"/>
  <c r="C92" i="2" s="1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H2" i="4"/>
  <c r="G2" i="4"/>
  <c r="J56" i="4"/>
  <c r="I56" i="4"/>
  <c r="F56" i="4"/>
  <c r="E56" i="4"/>
  <c r="C119" i="1"/>
  <c r="G6" i="1"/>
  <c r="H6" i="1"/>
  <c r="G5" i="1"/>
  <c r="H5" i="1"/>
  <c r="J119" i="1"/>
  <c r="I120" i="1" s="1"/>
  <c r="I119" i="1"/>
  <c r="D119" i="1"/>
  <c r="B52" i="3"/>
  <c r="B50" i="3"/>
  <c r="D38" i="3"/>
  <c r="C38" i="3"/>
  <c r="D29" i="3"/>
  <c r="D31" i="3" s="1"/>
  <c r="C29" i="3"/>
  <c r="C31" i="3" s="1"/>
  <c r="H27" i="3"/>
  <c r="D22" i="3"/>
  <c r="C22" i="3"/>
  <c r="G23" i="3" s="1"/>
  <c r="G27" i="3" s="1"/>
  <c r="H16" i="3"/>
  <c r="H31" i="3" s="1"/>
  <c r="G16" i="3"/>
  <c r="A6" i="3"/>
  <c r="A5" i="3"/>
  <c r="A4" i="3"/>
  <c r="A2" i="3"/>
  <c r="B100" i="2"/>
  <c r="B98" i="2"/>
  <c r="D92" i="2"/>
  <c r="C85" i="2"/>
  <c r="H79" i="2"/>
  <c r="G79" i="2"/>
  <c r="D79" i="2"/>
  <c r="D85" i="2" s="1"/>
  <c r="D94" i="2" s="1"/>
  <c r="C79" i="2"/>
  <c r="D76" i="2"/>
  <c r="H71" i="2"/>
  <c r="G71" i="2"/>
  <c r="C69" i="2"/>
  <c r="C76" i="2" s="1"/>
  <c r="D65" i="2"/>
  <c r="C65" i="2"/>
  <c r="H61" i="2"/>
  <c r="G61" i="2"/>
  <c r="G59" i="2"/>
  <c r="H56" i="2"/>
  <c r="G56" i="2"/>
  <c r="D52" i="2"/>
  <c r="C52" i="2"/>
  <c r="H50" i="2"/>
  <c r="G50" i="2"/>
  <c r="D40" i="2"/>
  <c r="D46" i="2" s="1"/>
  <c r="C40" i="2"/>
  <c r="C46" i="2" s="1"/>
  <c r="D35" i="2"/>
  <c r="C35" i="2"/>
  <c r="G34" i="2"/>
  <c r="D33" i="2"/>
  <c r="C33" i="2"/>
  <c r="H28" i="2"/>
  <c r="H34" i="2" s="1"/>
  <c r="G28" i="2"/>
  <c r="D28" i="2"/>
  <c r="C28" i="2"/>
  <c r="H22" i="2"/>
  <c r="H26" i="2" s="1"/>
  <c r="G22" i="2"/>
  <c r="G26" i="2" s="1"/>
  <c r="G37" i="2" s="1"/>
  <c r="G95" i="2" s="1"/>
  <c r="D20" i="2"/>
  <c r="C20" i="2"/>
  <c r="H18" i="2"/>
  <c r="G18" i="2"/>
  <c r="A6" i="2"/>
  <c r="A5" i="2"/>
  <c r="A4" i="2"/>
  <c r="A2" i="2"/>
  <c r="J134" i="1"/>
  <c r="J132" i="1"/>
  <c r="J131" i="1"/>
  <c r="E119" i="1"/>
  <c r="N70" i="1"/>
  <c r="N42" i="1"/>
  <c r="N41" i="1"/>
  <c r="N21" i="1"/>
  <c r="N20" i="1"/>
  <c r="N19" i="1"/>
  <c r="O19" i="1" s="1"/>
  <c r="N18" i="1"/>
  <c r="N17" i="1"/>
  <c r="F57" i="4" l="1"/>
  <c r="D57" i="4"/>
  <c r="H56" i="4"/>
  <c r="J57" i="4"/>
  <c r="C94" i="2"/>
  <c r="G56" i="4"/>
  <c r="C120" i="1"/>
  <c r="F119" i="1"/>
  <c r="E120" i="1" s="1"/>
  <c r="C56" i="2"/>
  <c r="G31" i="3"/>
  <c r="C36" i="3"/>
  <c r="G33" i="3"/>
  <c r="D56" i="2"/>
  <c r="D95" i="2" s="1"/>
  <c r="D36" i="3"/>
  <c r="H33" i="3"/>
  <c r="H37" i="2"/>
  <c r="H95" i="2" s="1"/>
  <c r="D33" i="3"/>
  <c r="H36" i="3"/>
  <c r="G57" i="4" l="1"/>
  <c r="C95" i="2"/>
  <c r="A106" i="2" s="1"/>
  <c r="H37" i="3"/>
  <c r="C33" i="3"/>
  <c r="G36" i="3"/>
  <c r="G37" i="3"/>
  <c r="D37" i="3"/>
  <c r="D42" i="3"/>
  <c r="H44" i="3" l="1"/>
  <c r="D45" i="3"/>
  <c r="G42" i="3"/>
  <c r="C37" i="3"/>
  <c r="C42" i="3"/>
  <c r="H42" i="3"/>
  <c r="H45" i="3" l="1"/>
  <c r="D44" i="3"/>
  <c r="G45" i="3"/>
  <c r="C44" i="3"/>
  <c r="G44" i="3"/>
  <c r="C45" i="3"/>
</calcChain>
</file>

<file path=xl/sharedStrings.xml><?xml version="1.0" encoding="utf-8"?>
<sst xmlns="http://schemas.openxmlformats.org/spreadsheetml/2006/main" count="1079" uniqueCount="716">
  <si>
    <t>Сметка</t>
  </si>
  <si>
    <t>Название</t>
  </si>
  <si>
    <t>Начално салдо: дебит</t>
  </si>
  <si>
    <t>Начално салдо: кредит</t>
  </si>
  <si>
    <t>Оборот: дебит</t>
  </si>
  <si>
    <t>Оборот: кредит</t>
  </si>
  <si>
    <t>Крайно салдо: дебит</t>
  </si>
  <si>
    <t>Крайно салдо: кредит</t>
  </si>
  <si>
    <t>Валута</t>
  </si>
  <si>
    <t>От дата</t>
  </si>
  <si>
    <t>До дата</t>
  </si>
  <si>
    <t>Empty014</t>
  </si>
  <si>
    <t>Empty015</t>
  </si>
  <si>
    <t>Empty016</t>
  </si>
  <si>
    <t>Empty017</t>
  </si>
  <si>
    <t>Empty018</t>
  </si>
  <si>
    <t>Empty019</t>
  </si>
  <si>
    <t>Empty020</t>
  </si>
  <si>
    <t>Empty021</t>
  </si>
  <si>
    <t>Empty022</t>
  </si>
  <si>
    <t>Empty023</t>
  </si>
  <si>
    <t>Empty024</t>
  </si>
  <si>
    <t>Empty025</t>
  </si>
  <si>
    <t>Empty026</t>
  </si>
  <si>
    <t>Empty027</t>
  </si>
  <si>
    <t>Empty028</t>
  </si>
  <si>
    <t>Empty029</t>
  </si>
  <si>
    <t>Empty030</t>
  </si>
  <si>
    <t>Empty031</t>
  </si>
  <si>
    <t>Empty032</t>
  </si>
  <si>
    <t>Empty033</t>
  </si>
  <si>
    <t>Empty034</t>
  </si>
  <si>
    <t>Empty035</t>
  </si>
  <si>
    <t>Empty036</t>
  </si>
  <si>
    <t>Empty037</t>
  </si>
  <si>
    <t>Empty038</t>
  </si>
  <si>
    <t>Empty039</t>
  </si>
  <si>
    <t>Empty040</t>
  </si>
  <si>
    <t>Empty041</t>
  </si>
  <si>
    <t>Empty042</t>
  </si>
  <si>
    <t>Empty043</t>
  </si>
  <si>
    <t>Empty044</t>
  </si>
  <si>
    <t>Empty045</t>
  </si>
  <si>
    <t>Empty046</t>
  </si>
  <si>
    <t>Empty047</t>
  </si>
  <si>
    <t>Empty048</t>
  </si>
  <si>
    <t>Empty049</t>
  </si>
  <si>
    <t>Empty050</t>
  </si>
  <si>
    <t>Empty051</t>
  </si>
  <si>
    <t>Empty052</t>
  </si>
  <si>
    <t>Empty053</t>
  </si>
  <si>
    <t>Empty054</t>
  </si>
  <si>
    <t>Empty055</t>
  </si>
  <si>
    <t>Empty056</t>
  </si>
  <si>
    <t>Empty057</t>
  </si>
  <si>
    <t>Empty058</t>
  </si>
  <si>
    <t>Empty059</t>
  </si>
  <si>
    <t>Empty060</t>
  </si>
  <si>
    <t>Empty061</t>
  </si>
  <si>
    <t>Empty062</t>
  </si>
  <si>
    <t>Empty063</t>
  </si>
  <si>
    <t>Empty064</t>
  </si>
  <si>
    <t>Empty065</t>
  </si>
  <si>
    <t>Empty066</t>
  </si>
  <si>
    <t>Empty067</t>
  </si>
  <si>
    <t>Empty068</t>
  </si>
  <si>
    <t>Empty069</t>
  </si>
  <si>
    <t>Empty070</t>
  </si>
  <si>
    <t>Empty071</t>
  </si>
  <si>
    <t>Empty072</t>
  </si>
  <si>
    <t>Empty073</t>
  </si>
  <si>
    <t>Empty074</t>
  </si>
  <si>
    <t>Empty075</t>
  </si>
  <si>
    <t>Empty076</t>
  </si>
  <si>
    <t>Empty077</t>
  </si>
  <si>
    <t>Empty078</t>
  </si>
  <si>
    <t>Empty079</t>
  </si>
  <si>
    <t>Empty080</t>
  </si>
  <si>
    <t>Empty081</t>
  </si>
  <si>
    <t>Empty082</t>
  </si>
  <si>
    <t>Empty083</t>
  </si>
  <si>
    <t>Empty084</t>
  </si>
  <si>
    <t>Empty085</t>
  </si>
  <si>
    <t>Empty086</t>
  </si>
  <si>
    <t>Empty087</t>
  </si>
  <si>
    <t>Empty088</t>
  </si>
  <si>
    <t>Empty089</t>
  </si>
  <si>
    <t>Empty090</t>
  </si>
  <si>
    <t>Empty091</t>
  </si>
  <si>
    <t>Empty092</t>
  </si>
  <si>
    <t>Empty093</t>
  </si>
  <si>
    <t>Empty094</t>
  </si>
  <si>
    <t>Empty095</t>
  </si>
  <si>
    <t>Empty096</t>
  </si>
  <si>
    <t>Empty097</t>
  </si>
  <si>
    <t>Empty098</t>
  </si>
  <si>
    <t>Empty099</t>
  </si>
  <si>
    <t>101</t>
  </si>
  <si>
    <t>Основен капитал, изискващ регистрация</t>
  </si>
  <si>
    <t>лв.</t>
  </si>
  <si>
    <t>1011</t>
  </si>
  <si>
    <t>Основен капитал, изискващ регистрация - непоискан</t>
  </si>
  <si>
    <t>112</t>
  </si>
  <si>
    <t>Други резерви</t>
  </si>
  <si>
    <t>121</t>
  </si>
  <si>
    <t>Непокрита загуба от минали години</t>
  </si>
  <si>
    <t>122</t>
  </si>
  <si>
    <t>Неразпределена печалба от минали години</t>
  </si>
  <si>
    <t>123</t>
  </si>
  <si>
    <t>Печалби и загуби от текущата година</t>
  </si>
  <si>
    <t>151</t>
  </si>
  <si>
    <t>Получени краткосрочни заеми</t>
  </si>
  <si>
    <t>203</t>
  </si>
  <si>
    <t>Машини и оборудване</t>
  </si>
  <si>
    <t>205</t>
  </si>
  <si>
    <t>Транспортни средства</t>
  </si>
  <si>
    <t>206</t>
  </si>
  <si>
    <t>Офис оборудване и трайни активи</t>
  </si>
  <si>
    <t>208</t>
  </si>
  <si>
    <t>Компютърна техника</t>
  </si>
  <si>
    <t>209</t>
  </si>
  <si>
    <t>Други дълготрайни материални активи</t>
  </si>
  <si>
    <t>2099</t>
  </si>
  <si>
    <t>219</t>
  </si>
  <si>
    <t>Други нематериални дълготрайни активи</t>
  </si>
  <si>
    <t>223</t>
  </si>
  <si>
    <t>Инвестиции в смесени предприятия</t>
  </si>
  <si>
    <t>241</t>
  </si>
  <si>
    <t>Амортизация на дълготрайни материални активи</t>
  </si>
  <si>
    <t>2413</t>
  </si>
  <si>
    <t>Амортизация на машини и оборудване</t>
  </si>
  <si>
    <t>2415</t>
  </si>
  <si>
    <t>Амортизация на транспортни средства</t>
  </si>
  <si>
    <t>2418</t>
  </si>
  <si>
    <t>Амортизация на компютърна техника</t>
  </si>
  <si>
    <t>2419</t>
  </si>
  <si>
    <t>Амортизация на други дълготрайни материални  активи</t>
  </si>
  <si>
    <t>24199</t>
  </si>
  <si>
    <t>Амортизация на други дълготрайни материални активи</t>
  </si>
  <si>
    <t>242</t>
  </si>
  <si>
    <t>Амортизация на  дълготрайни нематериални активи</t>
  </si>
  <si>
    <t>2429</t>
  </si>
  <si>
    <t>Амортизация на други нематериални активи</t>
  </si>
  <si>
    <t>302</t>
  </si>
  <si>
    <t>Материали</t>
  </si>
  <si>
    <t>30211</t>
  </si>
  <si>
    <t>3022</t>
  </si>
  <si>
    <t>Склад спомагателни материали</t>
  </si>
  <si>
    <t>3023</t>
  </si>
  <si>
    <t>Резервни материали</t>
  </si>
  <si>
    <t>3024</t>
  </si>
  <si>
    <t>Горивни материали</t>
  </si>
  <si>
    <t>3029</t>
  </si>
  <si>
    <t>Други материали</t>
  </si>
  <si>
    <t>30291</t>
  </si>
  <si>
    <t>303</t>
  </si>
  <si>
    <t>Продукция</t>
  </si>
  <si>
    <t>30311</t>
  </si>
  <si>
    <t>3040</t>
  </si>
  <si>
    <t>Стоки</t>
  </si>
  <si>
    <t>30411</t>
  </si>
  <si>
    <t>30412</t>
  </si>
  <si>
    <t>Преработени дивани - мостри</t>
  </si>
  <si>
    <t>30413</t>
  </si>
  <si>
    <t>Стоки други</t>
  </si>
  <si>
    <t>401</t>
  </si>
  <si>
    <t>Доставчици</t>
  </si>
  <si>
    <t>402</t>
  </si>
  <si>
    <t>Доставчици по аванси</t>
  </si>
  <si>
    <t>4022</t>
  </si>
  <si>
    <t>Доставчици по аванси (нормална)</t>
  </si>
  <si>
    <t>409</t>
  </si>
  <si>
    <t>Други разчети с доставчици</t>
  </si>
  <si>
    <t>411</t>
  </si>
  <si>
    <t>Клиенти</t>
  </si>
  <si>
    <t>421</t>
  </si>
  <si>
    <t>Персонал</t>
  </si>
  <si>
    <t>4211</t>
  </si>
  <si>
    <t>Персонал - работници</t>
  </si>
  <si>
    <t>429</t>
  </si>
  <si>
    <t>Други разчети с персонала и съдружниците</t>
  </si>
  <si>
    <t>444</t>
  </si>
  <si>
    <t>Вземания по съдебни спорове</t>
  </si>
  <si>
    <t>452</t>
  </si>
  <si>
    <t>Разчети за данък върху печалбата</t>
  </si>
  <si>
    <t>нанесено?</t>
  </si>
  <si>
    <t>данъци за възстановяване в актива</t>
  </si>
  <si>
    <t>4521</t>
  </si>
  <si>
    <t>Разчети за данък върху печалбата за текущата година</t>
  </si>
  <si>
    <t>453</t>
  </si>
  <si>
    <t>Разчети за данък върху добавената стойност</t>
  </si>
  <si>
    <t>4531</t>
  </si>
  <si>
    <t>Начислен данък за покупките</t>
  </si>
  <si>
    <t>45311</t>
  </si>
  <si>
    <t>Начислен данък за покупките,пълен кредит</t>
  </si>
  <si>
    <t>4532</t>
  </si>
  <si>
    <t>Начислен данък за продажбите</t>
  </si>
  <si>
    <t>45321</t>
  </si>
  <si>
    <t>4539</t>
  </si>
  <si>
    <t>Данък за внасяне</t>
  </si>
  <si>
    <t>454</t>
  </si>
  <si>
    <t>Разчети за данъци в/у ДФЛ и др. данъци</t>
  </si>
  <si>
    <t>4541</t>
  </si>
  <si>
    <t>Разчети за данъци върху ДФЛ за текуща година</t>
  </si>
  <si>
    <t>45411</t>
  </si>
  <si>
    <t>Разчети за данъци върху ДФЛ за текущата год.-работници</t>
  </si>
  <si>
    <t>4542</t>
  </si>
  <si>
    <t>Разчети за данъци върху доходи на физ.лица за минали години</t>
  </si>
  <si>
    <t>4543</t>
  </si>
  <si>
    <t>Разчети за други данъци</t>
  </si>
  <si>
    <t>459</t>
  </si>
  <si>
    <t>Други разчети с бюджета и ведомствата</t>
  </si>
  <si>
    <t>Други в актива</t>
  </si>
  <si>
    <t>461</t>
  </si>
  <si>
    <t>Разчети с Националния осигурителен институт</t>
  </si>
  <si>
    <t>4611</t>
  </si>
  <si>
    <t>Разчети с Националния осигурителен институт - работници</t>
  </si>
  <si>
    <t>462</t>
  </si>
  <si>
    <t>Разчети за доброволно социално осигуряване</t>
  </si>
  <si>
    <t>4621</t>
  </si>
  <si>
    <t>Разчети за доброволно социално осигуряване - работници</t>
  </si>
  <si>
    <t>463</t>
  </si>
  <si>
    <t>Разчети за здравно осигуряване</t>
  </si>
  <si>
    <t>4631</t>
  </si>
  <si>
    <t>Разчети за здравно осигуряване - работници</t>
  </si>
  <si>
    <t>490</t>
  </si>
  <si>
    <t>Текущи разчетни сметки</t>
  </si>
  <si>
    <t>496</t>
  </si>
  <si>
    <t>Разчети по лихви</t>
  </si>
  <si>
    <t>498</t>
  </si>
  <si>
    <t>Други дебитори</t>
  </si>
  <si>
    <t>499</t>
  </si>
  <si>
    <t>Други кредитори</t>
  </si>
  <si>
    <t>4991</t>
  </si>
  <si>
    <t>Други кредитори - стара</t>
  </si>
  <si>
    <t>4992</t>
  </si>
  <si>
    <t>Други кредитори - нова</t>
  </si>
  <si>
    <t>501</t>
  </si>
  <si>
    <t>Каса в левове</t>
  </si>
  <si>
    <t>503</t>
  </si>
  <si>
    <t>Разплащателна сметка в левове</t>
  </si>
  <si>
    <t>5031</t>
  </si>
  <si>
    <t>Разплащателна сметка в лева в ДСК</t>
  </si>
  <si>
    <t>5032</t>
  </si>
  <si>
    <t>Разплащателна сметка в лева в Тексимбанк</t>
  </si>
  <si>
    <t>504</t>
  </si>
  <si>
    <t>Разплащателна сметка във валута</t>
  </si>
  <si>
    <t>5041</t>
  </si>
  <si>
    <t>Разплащателна сметка в евро в ДСК</t>
  </si>
  <si>
    <t>5042</t>
  </si>
  <si>
    <t>Разплащателна сметка в евро в ОББ</t>
  </si>
  <si>
    <t>50421</t>
  </si>
  <si>
    <t>Разплащателна сметка в евро в Тексимбанк</t>
  </si>
  <si>
    <t>509</t>
  </si>
  <si>
    <t>Други парични средства</t>
  </si>
  <si>
    <t>5091</t>
  </si>
  <si>
    <t>ДДС - сметка</t>
  </si>
  <si>
    <t>601</t>
  </si>
  <si>
    <t>Разходи за материали</t>
  </si>
  <si>
    <t>60101</t>
  </si>
  <si>
    <t>Разходи за основни материали</t>
  </si>
  <si>
    <t>60104</t>
  </si>
  <si>
    <t>Разходи за горивни материали</t>
  </si>
  <si>
    <t>60105</t>
  </si>
  <si>
    <t>Разходи за гориво и др.материали за колите</t>
  </si>
  <si>
    <t>60106</t>
  </si>
  <si>
    <t>Разходи за офис материали</t>
  </si>
  <si>
    <t>60107</t>
  </si>
  <si>
    <t>Разходи за други материали</t>
  </si>
  <si>
    <t>602</t>
  </si>
  <si>
    <t>Разходи за външни услуги</t>
  </si>
  <si>
    <t>60202</t>
  </si>
  <si>
    <t>Разходи за наеми</t>
  </si>
  <si>
    <t>60203</t>
  </si>
  <si>
    <t>Разходи за информационни услуги</t>
  </si>
  <si>
    <t>60210</t>
  </si>
  <si>
    <t>Разходи за застраховки - кола - офис</t>
  </si>
  <si>
    <t>60211</t>
  </si>
  <si>
    <t>Пощенски разходи</t>
  </si>
  <si>
    <t>60214</t>
  </si>
  <si>
    <t>Разходи за телефон</t>
  </si>
  <si>
    <t>60215</t>
  </si>
  <si>
    <t>Разходи за автомобили</t>
  </si>
  <si>
    <t>60216</t>
  </si>
  <si>
    <t>Комунални разходи - ток,вода</t>
  </si>
  <si>
    <t>60218</t>
  </si>
  <si>
    <t>Транспортни разходи</t>
  </si>
  <si>
    <t>60221</t>
  </si>
  <si>
    <t>Разходи за други външни услуги</t>
  </si>
  <si>
    <t>603</t>
  </si>
  <si>
    <t>Разходи за амортизация</t>
  </si>
  <si>
    <t>604</t>
  </si>
  <si>
    <t>Разходи за заплати (възнаграждения)</t>
  </si>
  <si>
    <t>60401</t>
  </si>
  <si>
    <t>Разходи за възнаграждение на работниците</t>
  </si>
  <si>
    <t>605</t>
  </si>
  <si>
    <t>Разходи за осигуровки</t>
  </si>
  <si>
    <t>60501</t>
  </si>
  <si>
    <t>Разходи за осигуровки на работниците</t>
  </si>
  <si>
    <t>609</t>
  </si>
  <si>
    <t>Други разходи</t>
  </si>
  <si>
    <t>60901</t>
  </si>
  <si>
    <t>Разходи за командировки - дневни</t>
  </si>
  <si>
    <t>60902</t>
  </si>
  <si>
    <t>Разходи за командировки - пътни</t>
  </si>
  <si>
    <t>611</t>
  </si>
  <si>
    <t>Разходи за основна дейност</t>
  </si>
  <si>
    <t>614</t>
  </si>
  <si>
    <t>Административни разходи</t>
  </si>
  <si>
    <t>621</t>
  </si>
  <si>
    <t>Разходи за лихви</t>
  </si>
  <si>
    <t>624</t>
  </si>
  <si>
    <t>Разходи по валутни операции</t>
  </si>
  <si>
    <t>629</t>
  </si>
  <si>
    <t>Други финансови разходи</t>
  </si>
  <si>
    <t>62901</t>
  </si>
  <si>
    <t>Разходи за банкови такси</t>
  </si>
  <si>
    <t>701</t>
  </si>
  <si>
    <t>Приходи от продажби на продукция</t>
  </si>
  <si>
    <t>70111</t>
  </si>
  <si>
    <t>Приходи от продажба на продукция</t>
  </si>
  <si>
    <t>707</t>
  </si>
  <si>
    <t>Приходи от продажби на материали</t>
  </si>
  <si>
    <t>7070</t>
  </si>
  <si>
    <t>Приходи от продажба на м-ли</t>
  </si>
  <si>
    <t>709</t>
  </si>
  <si>
    <t>Други приходи от дейността</t>
  </si>
  <si>
    <t>724</t>
  </si>
  <si>
    <t>Приходи от валутни операции</t>
  </si>
  <si>
    <t>Машини</t>
  </si>
  <si>
    <t>Други ДМА</t>
  </si>
  <si>
    <t xml:space="preserve">СЧЕТОВОДЕН  БАЛАНС </t>
  </si>
  <si>
    <t>(в хил.лева)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</si>
  <si>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</si>
  <si>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</si>
  <si>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</si>
  <si>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</si>
  <si>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</si>
  <si>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</si>
  <si>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</si>
  <si>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</si>
  <si>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</si>
  <si>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</si>
  <si>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</si>
  <si>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</si>
  <si>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</si>
  <si>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</si>
  <si>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</si>
  <si>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</si>
  <si>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</si>
  <si>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</si>
  <si>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</si>
  <si>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</si>
  <si>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</si>
  <si>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</si>
  <si>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</si>
  <si>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</si>
  <si>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</si>
  <si>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</si>
  <si>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</si>
  <si>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</si>
  <si>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</si>
  <si>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</si>
  <si>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</si>
  <si>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</si>
  <si>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</si>
  <si>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</si>
  <si>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</si>
  <si>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</si>
  <si>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</si>
  <si>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>7. Разходи за придобиване и ликвидация на дълготрайни материални активи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</si>
  <si>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</si>
  <si>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</si>
  <si>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</si>
  <si>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</si>
  <si>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</si>
  <si>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</si>
  <si>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</si>
  <si>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</si>
  <si>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</si>
  <si>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</si>
  <si>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</si>
  <si>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</si>
  <si>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</si>
  <si>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</si>
  <si>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</si>
  <si>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</si>
  <si>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</si>
  <si>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</si>
  <si>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</si>
  <si>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</si>
  <si>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</si>
  <si>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</si>
  <si>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</si>
  <si>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</si>
  <si>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</si>
  <si>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</si>
  <si>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</si>
  <si>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</si>
  <si>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</si>
  <si>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</si>
  <si>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</si>
  <si>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</si>
  <si>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</si>
  <si>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</si>
  <si>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</si>
  <si>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</si>
  <si>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</si>
  <si>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</si>
  <si>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</si>
  <si>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</si>
  <si>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</si>
  <si>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</si>
  <si>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</si>
  <si>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</si>
  <si>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</si>
  <si>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</si>
  <si>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</si>
  <si>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</si>
  <si>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</si>
  <si>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</si>
  <si>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</si>
  <si>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</si>
  <si>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</si>
  <si>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</si>
  <si>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</si>
  <si>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</si>
  <si>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</si>
  <si>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</si>
  <si>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</si>
  <si>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</si>
  <si>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 xml:space="preserve">1. Инвестиции в: </t>
  </si>
  <si>
    <t>1-0031</t>
  </si>
  <si>
    <t>дъщерни предприятия</t>
  </si>
  <si>
    <t>1-0032</t>
  </si>
  <si>
    <t>смесени предприятия</t>
  </si>
  <si>
    <t>1-0033</t>
  </si>
  <si>
    <t>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</si>
  <si>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</si>
  <si>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</si>
  <si>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</si>
  <si>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</si>
  <si>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</si>
  <si>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</si>
  <si>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</si>
  <si>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</si>
  <si>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</si>
  <si>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</si>
  <si>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</si>
  <si>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</si>
  <si>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</si>
  <si>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</si>
  <si>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</si>
  <si>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</si>
  <si>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</si>
  <si>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</si>
  <si>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</si>
  <si>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</si>
  <si>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</si>
  <si>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</si>
  <si>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</si>
  <si>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</si>
  <si>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</si>
  <si>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</si>
  <si>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</si>
  <si>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</si>
  <si>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</si>
  <si>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</si>
  <si>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</si>
  <si>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</si>
  <si>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</si>
  <si>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</si>
  <si>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</si>
  <si>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</si>
  <si>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</si>
  <si>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</si>
  <si>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</si>
  <si>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</si>
  <si>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</si>
  <si>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</si>
  <si>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</si>
  <si>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</si>
  <si>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</si>
  <si>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</si>
  <si>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</si>
  <si>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</si>
  <si>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</si>
  <si>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</si>
  <si>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</si>
  <si>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</si>
  <si>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</si>
  <si>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</si>
  <si>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</si>
  <si>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</si>
  <si>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</si>
  <si>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</si>
  <si>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</si>
  <si>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</si>
  <si>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</si>
  <si>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>ОБЩО  ЗА РАЗДЕЛ "В" (I+II+III+IV+V):</t>
  </si>
  <si>
    <t>1-0500</t>
  </si>
  <si>
    <t xml:space="preserve">Б. ТЕКУЩИ АКТИВИ </t>
  </si>
  <si>
    <t>Г. ТЕКУЩИ ПАСИВИ</t>
  </si>
  <si>
    <t>I. Материални запаси</t>
  </si>
  <si>
    <t>1. Материали</t>
  </si>
  <si>
    <t>1-0071</t>
  </si>
  <si>
    <t>1. Задължения по получени заеми към банки и  небанкови финансови институции</t>
  </si>
  <si>
    <t>1-0612</t>
  </si>
  <si>
    <t>2. Продукция</t>
  </si>
  <si>
    <t>1-0072</t>
  </si>
  <si>
    <t xml:space="preserve">2. Текуща част от нетекущите задължения </t>
  </si>
  <si>
    <t>1-0510-2</t>
  </si>
  <si>
    <t>3. Стоки</t>
  </si>
  <si>
    <t>1-0073</t>
  </si>
  <si>
    <t xml:space="preserve">3. Текущи задължения, в т.ч.:  </t>
  </si>
  <si>
    <t>1-0630</t>
  </si>
  <si>
    <t>4. Незавършено производство</t>
  </si>
  <si>
    <t>1-0076</t>
  </si>
  <si>
    <t>задължения към свързани предприятия</t>
  </si>
  <si>
    <t>1-0611</t>
  </si>
  <si>
    <t xml:space="preserve">5. Биологични активи </t>
  </si>
  <si>
    <t>1-0074</t>
  </si>
  <si>
    <t xml:space="preserve">задължения по получени търговски заеми </t>
  </si>
  <si>
    <t>1-0614</t>
  </si>
  <si>
    <t>6. Други</t>
  </si>
  <si>
    <t>1-0077</t>
  </si>
  <si>
    <t xml:space="preserve">задължения към доставчици и клиенти </t>
  </si>
  <si>
    <t>1-0613</t>
  </si>
  <si>
    <t>1-0070</t>
  </si>
  <si>
    <t>получени аванси</t>
  </si>
  <si>
    <t>1-0613-1</t>
  </si>
  <si>
    <t>задължения към персонала</t>
  </si>
  <si>
    <t>1-0615</t>
  </si>
  <si>
    <t>II. Търговски и  други вземания</t>
  </si>
  <si>
    <t>задължения към осигурителни предприятия</t>
  </si>
  <si>
    <t>1-0616</t>
  </si>
  <si>
    <t xml:space="preserve">1. Вземания от свързани предприятия </t>
  </si>
  <si>
    <t>1-0081</t>
  </si>
  <si>
    <t>данъчни задължения</t>
  </si>
  <si>
    <t>1-0617</t>
  </si>
  <si>
    <t>2. Вземания от клиенти и доставчици</t>
  </si>
  <si>
    <t>1-0082</t>
  </si>
  <si>
    <t>1-0618</t>
  </si>
  <si>
    <t xml:space="preserve">3. Предоставени аванси </t>
  </si>
  <si>
    <t>1-0086-1</t>
  </si>
  <si>
    <t xml:space="preserve">5. Провизии </t>
  </si>
  <si>
    <t>1-0619</t>
  </si>
  <si>
    <t>4. Вземания по предоставени търговски заеми</t>
  </si>
  <si>
    <t>1-0083</t>
  </si>
  <si>
    <t>1-0610</t>
  </si>
  <si>
    <t>5. Съдебни и присъдени вземания</t>
  </si>
  <si>
    <t>1-0084</t>
  </si>
  <si>
    <t>6. Данъци за възстановяване</t>
  </si>
  <si>
    <t>1-0085</t>
  </si>
  <si>
    <t xml:space="preserve">II. Други текущи пасиви </t>
  </si>
  <si>
    <t>1-0610-1</t>
  </si>
  <si>
    <t xml:space="preserve">7. Вземания от персонала </t>
  </si>
  <si>
    <t>1-0086-2</t>
  </si>
  <si>
    <t>8. Други</t>
  </si>
  <si>
    <t>1-0086</t>
  </si>
  <si>
    <t>1-0700</t>
  </si>
  <si>
    <t>1-0080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</si>
  <si>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</si>
  <si>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</si>
  <si>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</si>
  <si>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</si>
  <si>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</si>
  <si>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 ОБЩО  ЗА РАЗДЕЛ "Г" (I+II+III+IV):</t>
  </si>
  <si>
    <t>1-0750</t>
  </si>
  <si>
    <t xml:space="preserve">дългови ценни книжа </t>
  </si>
  <si>
    <t>1-0093-1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</si>
  <si>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</si>
  <si>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</si>
  <si>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</si>
  <si>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</si>
  <si>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</si>
  <si>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</si>
  <si>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</si>
  <si>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</si>
  <si>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</si>
  <si>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</si>
  <si>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</si>
  <si>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</si>
  <si>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</si>
  <si>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</si>
  <si>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</si>
  <si>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</si>
  <si>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</si>
  <si>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</si>
  <si>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>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</si>
  <si>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</si>
  <si>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</si>
  <si>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</si>
  <si>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</si>
  <si>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</si>
  <si>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</si>
  <si>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</si>
  <si>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КАПИТАЛ, МАЛЦИНСТВЕНО УЧАСТИЕ И ПАСИВИ (А+Б+В+Г):</t>
  </si>
  <si>
    <t>1-0800</t>
  </si>
  <si>
    <t>Дата на съставяне:</t>
  </si>
  <si>
    <t>Съставител:</t>
  </si>
  <si>
    <t>Представляващ/и:</t>
  </si>
  <si>
    <t>.........................</t>
  </si>
  <si>
    <t>ОТЧЕТ ЗА ДОХОДИТЕ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</si>
  <si>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</si>
  <si>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</si>
  <si>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</si>
  <si>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</si>
  <si>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</si>
  <si>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</si>
  <si>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</si>
  <si>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</si>
  <si>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</si>
  <si>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</si>
  <si>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</si>
  <si>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</si>
  <si>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</si>
  <si>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</si>
  <si>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</si>
  <si>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</si>
  <si>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</si>
  <si>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</si>
  <si>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</si>
  <si>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</si>
  <si>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</si>
  <si>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</si>
  <si>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</si>
  <si>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</si>
  <si>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</si>
  <si>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</si>
  <si>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</si>
  <si>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</si>
  <si>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</si>
  <si>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</si>
  <si>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</si>
  <si>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</si>
  <si>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</si>
  <si>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</si>
  <si>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</si>
  <si>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</si>
  <si>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</si>
  <si>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</si>
  <si>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</si>
  <si>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</si>
  <si>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</si>
  <si>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</si>
  <si>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</si>
  <si>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</si>
  <si>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</si>
  <si>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</si>
  <si>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</si>
  <si>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</si>
  <si>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</si>
  <si>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</si>
  <si>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</si>
  <si>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</si>
  <si>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</si>
  <si>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</si>
  <si>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</si>
  <si>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</si>
  <si>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</si>
  <si>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</si>
  <si>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</si>
  <si>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</si>
  <si>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</si>
  <si>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</si>
  <si>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
(I + II + III):</t>
  </si>
  <si>
    <t>2-1600</t>
  </si>
  <si>
    <t>В.  Печалба от дейността</t>
  </si>
  <si>
    <t>2-1310</t>
  </si>
  <si>
    <t>В. Загуба от дейността</t>
  </si>
  <si>
    <t>2-1810</t>
  </si>
  <si>
    <t>III. Дял от печалбата на асоциирани и съвместни предприятия</t>
  </si>
  <si>
    <t>2-1250-1</t>
  </si>
  <si>
    <t>IV. Дял от загубата на асоциирани и съвместни предприятия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</si>
  <si>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</si>
  <si>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</si>
  <si>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</si>
  <si>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</si>
  <si>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</si>
  <si>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</si>
  <si>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</si>
  <si>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</si>
  <si>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</si>
  <si>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</si>
  <si>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</si>
  <si>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</si>
  <si>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</si>
  <si>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</si>
  <si>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</si>
  <si>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</si>
  <si>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</si>
  <si>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</si>
  <si>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</si>
  <si>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</si>
  <si>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</si>
  <si>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</si>
  <si>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</si>
  <si>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</si>
  <si>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</si>
  <si>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</si>
  <si>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</si>
  <si>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</si>
  <si>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</si>
  <si>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</si>
  <si>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</si>
  <si>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</si>
  <si>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</si>
  <si>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</si>
  <si>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</si>
  <si>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</si>
  <si>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r>
      <rPr>
        <b/>
        <sz val="12"/>
        <color theme="1"/>
        <rFont val="Times New Roman"/>
      </rPr>
      <t>Забележка:</t>
    </r>
    <r>
      <rPr>
        <sz val="12"/>
        <color theme="1"/>
        <rFont val="Times New Roman"/>
      </rPr>
      <t xml:space="preserve">  Справка № 2 - Отчет за доходите се изготвя само с натрупване.</t>
    </r>
  </si>
  <si>
    <t>Прикл. ДО</t>
  </si>
  <si>
    <t>Прикл. КО</t>
  </si>
  <si>
    <t>Дебитен сбор</t>
  </si>
  <si>
    <t>Кредитен сбор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</si>
</sst>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/yyyy\ &quot;г.&quot;"/>
  </numFmts>
  <fonts count="12" x14ac:knownFonts="1">
    <font>
      <sz val="11"/>
      <color theme="1"/>
      <name val="Arial"/>
    </font>
    <font>
      <sz val="11"/>
      <color theme="1"/>
      <name val="Calibri"/>
    </font>
    <font>
      <sz val="11"/>
      <color rgb="FFFF0000"/>
      <name val="Calibri"/>
    </font>
    <font>
      <b/>
      <sz val="12"/>
      <color theme="1"/>
      <name val="Times New Roman"/>
    </font>
    <font>
      <sz val="12"/>
      <color theme="1"/>
      <name val="Times New Roman"/>
    </font>
    <font>
      <i/>
      <sz val="12"/>
      <color theme="1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b/>
      <i/>
      <sz val="12"/>
      <color rgb="FF000000"/>
      <name val="Times New Roman"/>
    </font>
    <font>
      <b/>
      <i/>
      <sz val="12"/>
      <color theme="1"/>
      <name val="Times New Roman"/>
    </font>
    <font>
      <sz val="12"/>
      <color rgb="FFFF0000"/>
      <name val="Times New Roman"/>
    </font>
    <font>
      <b/>
      <sz val="12"/>
      <color rgb="FFFF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rgb="FFCCFFCC"/>
        <bgColor rgb="FFCCFFCC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1">
    <xf numFmtId="0" fontId="0" fillId="0" borderId="0" xfId="0" applyFont="1" applyAlignment="1"/>
    <xf numFmtId="49" fontId="1" fillId="0" borderId="0" xfId="0" applyNumberFormat="1" applyFont="1"/>
    <xf numFmtId="4" fontId="1" fillId="0" borderId="0" xfId="0" applyNumberFormat="1" applyFont="1"/>
    <xf numFmtId="14" fontId="1" fillId="0" borderId="0" xfId="0" applyNumberFormat="1" applyFont="1"/>
    <xf numFmtId="0" fontId="1" fillId="0" borderId="0" xfId="0" applyFont="1"/>
    <xf numFmtId="4" fontId="2" fillId="0" borderId="0" xfId="0" applyNumberFormat="1" applyFont="1"/>
    <xf numFmtId="2" fontId="1" fillId="0" borderId="0" xfId="0" applyNumberFormat="1" applyFont="1"/>
    <xf numFmtId="49" fontId="2" fillId="2" borderId="1" xfId="0" applyNumberFormat="1" applyFont="1" applyFill="1" applyBorder="1"/>
    <xf numFmtId="4" fontId="2" fillId="2" borderId="1" xfId="0" applyNumberFormat="1" applyFont="1" applyFill="1" applyBorder="1"/>
    <xf numFmtId="14" fontId="2" fillId="2" borderId="1" xfId="0" applyNumberFormat="1" applyFont="1" applyFill="1" applyBorder="1"/>
    <xf numFmtId="0" fontId="2" fillId="2" borderId="1" xfId="0" applyFont="1" applyFill="1" applyBorder="1"/>
    <xf numFmtId="49" fontId="1" fillId="2" borderId="1" xfId="0" applyNumberFormat="1" applyFont="1" applyFill="1" applyBorder="1"/>
    <xf numFmtId="4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2" borderId="1" xfId="0" applyFont="1" applyFill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vertical="top" wrapText="1"/>
    </xf>
    <xf numFmtId="3" fontId="4" fillId="0" borderId="4" xfId="0" applyNumberFormat="1" applyFont="1" applyBorder="1" applyAlignment="1">
      <alignment vertical="top" wrapText="1"/>
    </xf>
    <xf numFmtId="49" fontId="3" fillId="3" borderId="3" xfId="0" applyNumberFormat="1" applyFont="1" applyFill="1" applyBorder="1" applyAlignment="1">
      <alignment horizontal="right" vertical="top" wrapText="1"/>
    </xf>
    <xf numFmtId="3" fontId="4" fillId="3" borderId="3" xfId="0" applyNumberFormat="1" applyFont="1" applyFill="1" applyBorder="1" applyAlignment="1">
      <alignment vertical="top" wrapText="1"/>
    </xf>
    <xf numFmtId="3" fontId="4" fillId="3" borderId="4" xfId="0" applyNumberFormat="1" applyFont="1" applyFill="1" applyBorder="1" applyAlignment="1">
      <alignment vertical="top" wrapText="1"/>
    </xf>
    <xf numFmtId="0" fontId="6" fillId="3" borderId="8" xfId="0" applyFont="1" applyFill="1" applyBorder="1" applyAlignment="1">
      <alignment vertical="top" wrapText="1"/>
    </xf>
    <xf numFmtId="0" fontId="4" fillId="0" borderId="9" xfId="0" applyFont="1" applyBorder="1" applyAlignment="1">
      <alignment horizontal="right" vertical="top" wrapText="1"/>
    </xf>
    <xf numFmtId="3" fontId="4" fillId="0" borderId="9" xfId="0" applyNumberFormat="1" applyFont="1" applyBorder="1" applyAlignment="1">
      <alignment vertical="top" wrapText="1"/>
    </xf>
    <xf numFmtId="3" fontId="4" fillId="0" borderId="10" xfId="0" applyNumberFormat="1" applyFont="1" applyBorder="1" applyAlignment="1">
      <alignment vertical="top" wrapText="1"/>
    </xf>
    <xf numFmtId="0" fontId="4" fillId="3" borderId="9" xfId="0" applyFont="1" applyFill="1" applyBorder="1" applyAlignment="1">
      <alignment vertical="top" wrapText="1"/>
    </xf>
    <xf numFmtId="3" fontId="4" fillId="3" borderId="9" xfId="0" applyNumberFormat="1" applyFont="1" applyFill="1" applyBorder="1" applyAlignment="1">
      <alignment vertical="top" wrapText="1"/>
    </xf>
    <xf numFmtId="3" fontId="4" fillId="3" borderId="10" xfId="0" applyNumberFormat="1" applyFont="1" applyFill="1" applyBorder="1" applyAlignment="1">
      <alignment vertical="top" wrapText="1"/>
    </xf>
    <xf numFmtId="0" fontId="7" fillId="3" borderId="8" xfId="0" applyFont="1" applyFill="1" applyBorder="1" applyAlignment="1">
      <alignment vertical="top" wrapText="1"/>
    </xf>
    <xf numFmtId="49" fontId="4" fillId="0" borderId="9" xfId="0" applyNumberFormat="1" applyFont="1" applyBorder="1" applyAlignment="1">
      <alignment horizontal="right" vertical="top" wrapText="1"/>
    </xf>
    <xf numFmtId="3" fontId="4" fillId="4" borderId="9" xfId="0" applyNumberFormat="1" applyFont="1" applyFill="1" applyBorder="1" applyAlignment="1">
      <alignment vertical="top"/>
    </xf>
    <xf numFmtId="3" fontId="4" fillId="4" borderId="10" xfId="0" applyNumberFormat="1" applyFont="1" applyFill="1" applyBorder="1" applyAlignment="1">
      <alignment vertical="top"/>
    </xf>
    <xf numFmtId="1" fontId="4" fillId="0" borderId="9" xfId="0" applyNumberFormat="1" applyFont="1" applyBorder="1" applyAlignment="1">
      <alignment horizontal="right" vertical="top" wrapText="1"/>
    </xf>
    <xf numFmtId="0" fontId="7" fillId="3" borderId="8" xfId="0" applyFont="1" applyFill="1" applyBorder="1" applyAlignment="1">
      <alignment vertical="top"/>
    </xf>
    <xf numFmtId="0" fontId="8" fillId="3" borderId="8" xfId="0" applyFont="1" applyFill="1" applyBorder="1" applyAlignment="1">
      <alignment horizontal="center" vertical="center"/>
    </xf>
    <xf numFmtId="1" fontId="9" fillId="0" borderId="9" xfId="0" applyNumberFormat="1" applyFont="1" applyBorder="1" applyAlignment="1">
      <alignment horizontal="right" vertical="center" wrapText="1"/>
    </xf>
    <xf numFmtId="3" fontId="9" fillId="0" borderId="9" xfId="0" applyNumberFormat="1" applyFont="1" applyBorder="1" applyAlignment="1">
      <alignment vertical="center" wrapText="1"/>
    </xf>
    <xf numFmtId="3" fontId="9" fillId="0" borderId="10" xfId="0" applyNumberFormat="1" applyFont="1" applyBorder="1" applyAlignment="1">
      <alignment vertical="center" wrapText="1"/>
    </xf>
    <xf numFmtId="1" fontId="9" fillId="0" borderId="9" xfId="0" applyNumberFormat="1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vertical="top" wrapText="1"/>
    </xf>
    <xf numFmtId="3" fontId="3" fillId="0" borderId="10" xfId="0" applyNumberFormat="1" applyFont="1" applyBorder="1" applyAlignment="1">
      <alignment vertical="top" wrapText="1"/>
    </xf>
    <xf numFmtId="0" fontId="8" fillId="3" borderId="8" xfId="0" applyFont="1" applyFill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right" vertical="top" wrapText="1"/>
    </xf>
    <xf numFmtId="3" fontId="9" fillId="0" borderId="9" xfId="0" applyNumberFormat="1" applyFont="1" applyBorder="1" applyAlignment="1">
      <alignment vertical="top" wrapText="1"/>
    </xf>
    <xf numFmtId="3" fontId="9" fillId="0" borderId="10" xfId="0" applyNumberFormat="1" applyFont="1" applyBorder="1" applyAlignment="1">
      <alignment vertical="top" wrapText="1"/>
    </xf>
    <xf numFmtId="3" fontId="3" fillId="4" borderId="9" xfId="0" applyNumberFormat="1" applyFont="1" applyFill="1" applyBorder="1" applyAlignment="1">
      <alignment vertical="top"/>
    </xf>
    <xf numFmtId="3" fontId="3" fillId="4" borderId="10" xfId="0" applyNumberFormat="1" applyFont="1" applyFill="1" applyBorder="1" applyAlignment="1">
      <alignment vertical="top"/>
    </xf>
    <xf numFmtId="1" fontId="7" fillId="3" borderId="8" xfId="0" applyNumberFormat="1" applyFont="1" applyFill="1" applyBorder="1" applyAlignment="1">
      <alignment vertical="top" wrapText="1"/>
    </xf>
    <xf numFmtId="1" fontId="4" fillId="0" borderId="0" xfId="0" applyNumberFormat="1" applyFont="1" applyAlignment="1">
      <alignment vertical="top"/>
    </xf>
    <xf numFmtId="1" fontId="7" fillId="3" borderId="8" xfId="0" applyNumberFormat="1" applyFont="1" applyFill="1" applyBorder="1" applyAlignment="1">
      <alignment vertical="top"/>
    </xf>
    <xf numFmtId="4" fontId="4" fillId="4" borderId="9" xfId="0" applyNumberFormat="1" applyFont="1" applyFill="1" applyBorder="1" applyAlignment="1">
      <alignment vertical="top"/>
    </xf>
    <xf numFmtId="1" fontId="8" fillId="3" borderId="8" xfId="0" applyNumberFormat="1" applyFont="1" applyFill="1" applyBorder="1" applyAlignment="1">
      <alignment horizontal="center" vertical="top"/>
    </xf>
    <xf numFmtId="1" fontId="3" fillId="0" borderId="9" xfId="0" applyNumberFormat="1" applyFont="1" applyBorder="1" applyAlignment="1">
      <alignment horizontal="right" vertical="top" wrapText="1"/>
    </xf>
    <xf numFmtId="1" fontId="4" fillId="0" borderId="9" xfId="0" applyNumberFormat="1" applyFont="1" applyBorder="1" applyAlignment="1">
      <alignment vertical="top" wrapText="1"/>
    </xf>
    <xf numFmtId="0" fontId="6" fillId="3" borderId="8" xfId="0" applyFont="1" applyFill="1" applyBorder="1" applyAlignment="1">
      <alignment horizontal="center" vertical="top" wrapText="1"/>
    </xf>
    <xf numFmtId="0" fontId="7" fillId="3" borderId="11" xfId="0" applyFont="1" applyFill="1" applyBorder="1" applyAlignment="1">
      <alignment vertical="top"/>
    </xf>
    <xf numFmtId="1" fontId="4" fillId="0" borderId="6" xfId="0" applyNumberFormat="1" applyFont="1" applyBorder="1" applyAlignment="1">
      <alignment vertical="top" wrapText="1"/>
    </xf>
    <xf numFmtId="3" fontId="4" fillId="0" borderId="6" xfId="0" applyNumberFormat="1" applyFont="1" applyBorder="1" applyAlignment="1">
      <alignment vertical="top" wrapText="1"/>
    </xf>
    <xf numFmtId="3" fontId="4" fillId="0" borderId="7" xfId="0" applyNumberFormat="1" applyFont="1" applyBorder="1" applyAlignment="1">
      <alignment vertical="top" wrapText="1"/>
    </xf>
    <xf numFmtId="1" fontId="6" fillId="3" borderId="2" xfId="0" applyNumberFormat="1" applyFont="1" applyFill="1" applyBorder="1" applyAlignment="1">
      <alignment vertical="top" wrapText="1"/>
    </xf>
    <xf numFmtId="1" fontId="3" fillId="0" borderId="3" xfId="0" applyNumberFormat="1" applyFont="1" applyBorder="1" applyAlignment="1">
      <alignment horizontal="right" vertical="top" wrapText="1"/>
    </xf>
    <xf numFmtId="3" fontId="3" fillId="4" borderId="3" xfId="0" applyNumberFormat="1" applyFont="1" applyFill="1" applyBorder="1" applyAlignment="1">
      <alignment vertical="top"/>
    </xf>
    <xf numFmtId="3" fontId="3" fillId="4" borderId="4" xfId="0" applyNumberFormat="1" applyFont="1" applyFill="1" applyBorder="1" applyAlignment="1">
      <alignment vertical="top"/>
    </xf>
    <xf numFmtId="1" fontId="3" fillId="0" borderId="6" xfId="0" applyNumberFormat="1" applyFont="1" applyBorder="1" applyAlignment="1">
      <alignment horizontal="right" vertical="top" wrapText="1"/>
    </xf>
    <xf numFmtId="1" fontId="4" fillId="0" borderId="3" xfId="0" applyNumberFormat="1" applyFont="1" applyBorder="1" applyAlignment="1">
      <alignment vertical="top" wrapText="1"/>
    </xf>
    <xf numFmtId="49" fontId="7" fillId="3" borderId="8" xfId="0" applyNumberFormat="1" applyFont="1" applyFill="1" applyBorder="1" applyAlignment="1">
      <alignment vertical="top"/>
    </xf>
    <xf numFmtId="0" fontId="8" fillId="3" borderId="8" xfId="0" applyFont="1" applyFill="1" applyBorder="1" applyAlignment="1">
      <alignment vertical="top" wrapText="1"/>
    </xf>
    <xf numFmtId="49" fontId="3" fillId="0" borderId="9" xfId="0" applyNumberFormat="1" applyFont="1" applyBorder="1" applyAlignment="1">
      <alignment horizontal="right" vertical="top" wrapText="1"/>
    </xf>
    <xf numFmtId="3" fontId="9" fillId="4" borderId="9" xfId="0" applyNumberFormat="1" applyFont="1" applyFill="1" applyBorder="1" applyAlignment="1">
      <alignment vertical="top"/>
    </xf>
    <xf numFmtId="3" fontId="9" fillId="4" borderId="10" xfId="0" applyNumberFormat="1" applyFont="1" applyFill="1" applyBorder="1" applyAlignment="1">
      <alignment vertical="top"/>
    </xf>
    <xf numFmtId="0" fontId="6" fillId="3" borderId="11" xfId="0" applyFont="1" applyFill="1" applyBorder="1" applyAlignment="1">
      <alignment vertical="top" wrapText="1"/>
    </xf>
    <xf numFmtId="49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vertical="top" wrapText="1"/>
    </xf>
    <xf numFmtId="3" fontId="3" fillId="0" borderId="7" xfId="0" applyNumberFormat="1" applyFont="1" applyBorder="1" applyAlignment="1">
      <alignment vertical="top" wrapText="1"/>
    </xf>
    <xf numFmtId="0" fontId="6" fillId="3" borderId="2" xfId="0" applyFont="1" applyFill="1" applyBorder="1" applyAlignment="1">
      <alignment vertical="top" wrapText="1"/>
    </xf>
    <xf numFmtId="49" fontId="4" fillId="0" borderId="3" xfId="0" applyNumberFormat="1" applyFont="1" applyBorder="1" applyAlignment="1">
      <alignment horizontal="right" vertical="top" wrapText="1"/>
    </xf>
    <xf numFmtId="1" fontId="4" fillId="0" borderId="9" xfId="0" applyNumberFormat="1" applyFont="1" applyBorder="1" applyAlignment="1">
      <alignment horizontal="right" vertical="center" wrapText="1"/>
    </xf>
    <xf numFmtId="1" fontId="8" fillId="3" borderId="8" xfId="0" applyNumberFormat="1" applyFont="1" applyFill="1" applyBorder="1" applyAlignment="1">
      <alignment vertical="top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horizontal="left" vertical="top" wrapText="1"/>
    </xf>
    <xf numFmtId="3" fontId="4" fillId="0" borderId="10" xfId="0" applyNumberFormat="1" applyFont="1" applyBorder="1" applyAlignment="1">
      <alignment vertical="top"/>
    </xf>
    <xf numFmtId="1" fontId="8" fillId="3" borderId="8" xfId="0" applyNumberFormat="1" applyFont="1" applyFill="1" applyBorder="1" applyAlignment="1">
      <alignment vertical="top" wrapText="1"/>
    </xf>
    <xf numFmtId="1" fontId="6" fillId="3" borderId="8" xfId="0" applyNumberFormat="1" applyFont="1" applyFill="1" applyBorder="1" applyAlignment="1">
      <alignment vertical="top" wrapText="1"/>
    </xf>
    <xf numFmtId="1" fontId="4" fillId="3" borderId="9" xfId="0" applyNumberFormat="1" applyFont="1" applyFill="1" applyBorder="1" applyAlignment="1">
      <alignment vertical="top"/>
    </xf>
    <xf numFmtId="3" fontId="4" fillId="0" borderId="9" xfId="0" applyNumberFormat="1" applyFont="1" applyBorder="1" applyAlignment="1">
      <alignment vertical="top"/>
    </xf>
    <xf numFmtId="1" fontId="4" fillId="0" borderId="9" xfId="0" applyNumberFormat="1" applyFont="1" applyBorder="1" applyAlignment="1">
      <alignment vertical="top"/>
    </xf>
    <xf numFmtId="1" fontId="7" fillId="3" borderId="11" xfId="0" applyNumberFormat="1" applyFont="1" applyFill="1" applyBorder="1" applyAlignment="1">
      <alignment vertical="top"/>
    </xf>
    <xf numFmtId="1" fontId="4" fillId="0" borderId="6" xfId="0" applyNumberFormat="1" applyFont="1" applyBorder="1" applyAlignment="1">
      <alignment vertical="top"/>
    </xf>
    <xf numFmtId="3" fontId="4" fillId="0" borderId="6" xfId="0" applyNumberFormat="1" applyFont="1" applyBorder="1" applyAlignment="1">
      <alignment vertical="top"/>
    </xf>
    <xf numFmtId="3" fontId="4" fillId="0" borderId="7" xfId="0" applyNumberFormat="1" applyFont="1" applyBorder="1" applyAlignment="1">
      <alignment vertical="top"/>
    </xf>
    <xf numFmtId="0" fontId="6" fillId="3" borderId="12" xfId="0" applyFont="1" applyFill="1" applyBorder="1" applyAlignment="1">
      <alignment vertical="center" wrapText="1"/>
    </xf>
    <xf numFmtId="49" fontId="3" fillId="0" borderId="13" xfId="0" applyNumberFormat="1" applyFont="1" applyBorder="1" applyAlignment="1">
      <alignment horizontal="right" vertical="center" wrapText="1"/>
    </xf>
    <xf numFmtId="3" fontId="3" fillId="0" borderId="13" xfId="0" applyNumberFormat="1" applyFont="1" applyBorder="1" applyAlignment="1">
      <alignment vertical="center" wrapText="1"/>
    </xf>
    <xf numFmtId="3" fontId="3" fillId="0" borderId="14" xfId="0" applyNumberFormat="1" applyFont="1" applyBorder="1" applyAlignment="1">
      <alignment vertical="center" wrapText="1"/>
    </xf>
    <xf numFmtId="49" fontId="6" fillId="3" borderId="12" xfId="0" applyNumberFormat="1" applyFont="1" applyFill="1" applyBorder="1" applyAlignment="1">
      <alignment vertical="center" wrapText="1"/>
    </xf>
    <xf numFmtId="1" fontId="3" fillId="0" borderId="13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top" wrapText="1"/>
    </xf>
    <xf numFmtId="49" fontId="3" fillId="0" borderId="0" xfId="0" applyNumberFormat="1" applyFont="1" applyAlignment="1">
      <alignment vertical="top" wrapText="1"/>
    </xf>
    <xf numFmtId="1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3" fontId="3" fillId="0" borderId="3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4" fillId="0" borderId="3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3" fontId="4" fillId="0" borderId="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3" fontId="4" fillId="0" borderId="9" xfId="0" applyNumberFormat="1" applyFont="1" applyBorder="1" applyAlignment="1">
      <alignment horizontal="center" vertical="center"/>
    </xf>
    <xf numFmtId="3" fontId="4" fillId="4" borderId="9" xfId="0" applyNumberFormat="1" applyFont="1" applyFill="1" applyBorder="1" applyAlignment="1">
      <alignment vertical="center"/>
    </xf>
    <xf numFmtId="3" fontId="4" fillId="4" borderId="10" xfId="0" applyNumberFormat="1" applyFont="1" applyFill="1" applyBorder="1" applyAlignment="1">
      <alignment vertical="center"/>
    </xf>
    <xf numFmtId="49" fontId="4" fillId="0" borderId="9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right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3" fontId="9" fillId="0" borderId="9" xfId="0" applyNumberFormat="1" applyFont="1" applyBorder="1" applyAlignment="1">
      <alignment vertical="center"/>
    </xf>
    <xf numFmtId="3" fontId="9" fillId="0" borderId="10" xfId="0" applyNumberFormat="1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3" fontId="9" fillId="4" borderId="9" xfId="0" applyNumberFormat="1" applyFont="1" applyFill="1" applyBorder="1" applyAlignment="1">
      <alignment vertical="center"/>
    </xf>
    <xf numFmtId="3" fontId="9" fillId="4" borderId="10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left" vertical="center" wrapText="1"/>
    </xf>
    <xf numFmtId="3" fontId="9" fillId="0" borderId="9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3" fontId="4" fillId="0" borderId="6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9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3" fontId="9" fillId="0" borderId="6" xfId="0" applyNumberFormat="1" applyFont="1" applyBorder="1" applyAlignment="1">
      <alignment vertical="center"/>
    </xf>
    <xf numFmtId="3" fontId="9" fillId="0" borderId="7" xfId="0" applyNumberFormat="1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3" fontId="3" fillId="4" borderId="9" xfId="0" applyNumberFormat="1" applyFont="1" applyFill="1" applyBorder="1" applyAlignment="1">
      <alignment vertical="center"/>
    </xf>
    <xf numFmtId="3" fontId="3" fillId="4" borderId="10" xfId="0" applyNumberFormat="1" applyFont="1" applyFill="1" applyBorder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vertical="center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" fontId="4" fillId="0" borderId="0" xfId="0" applyNumberFormat="1" applyFont="1"/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0" fillId="0" borderId="0" xfId="0" applyFont="1" applyAlignme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4" fontId="0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U1000"/>
  <sheetViews>
    <sheetView workbookViewId="0">
      <pane ySplit="1" topLeftCell="A2" activePane="bottomLeft" state="frozen"/>
      <selection pane="bottomLeft" activeCell="B42" activeCellId="1" sqref="A1:CU120 B42"/>
    </sheetView>
  </sheetViews>
  <sheetFormatPr defaultColWidth="12.59765625" defaultRowHeight="15" customHeight="1" x14ac:dyDescent="0.25"/>
  <cols>
    <col min="1" max="1" width="8" customWidth="1"/>
    <col min="2" max="2" width="29.09765625" customWidth="1"/>
    <col min="3" max="3" width="22.59765625" customWidth="1"/>
    <col min="4" max="4" width="18.5" customWidth="1"/>
    <col min="5" max="5" width="14.59765625" customWidth="1"/>
    <col min="6" max="8" width="15" customWidth="1"/>
    <col min="9" max="9" width="21.3984375" customWidth="1"/>
    <col min="10" max="10" width="21.69921875" customWidth="1"/>
    <col min="11" max="11" width="8" customWidth="1"/>
    <col min="12" max="12" width="7.69921875" customWidth="1"/>
    <col min="13" max="13" width="10.3984375" customWidth="1"/>
    <col min="14" max="15" width="8.69921875" customWidth="1"/>
    <col min="16" max="99" width="7.59765625" customWidth="1"/>
  </cols>
  <sheetData>
    <row r="1" spans="1:99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712</v>
      </c>
      <c r="H1" s="1" t="s">
        <v>713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P1" s="1" t="s">
        <v>91</v>
      </c>
      <c r="CQ1" s="1" t="s">
        <v>92</v>
      </c>
      <c r="CR1" s="1" t="s">
        <v>93</v>
      </c>
      <c r="CS1" s="1" t="s">
        <v>94</v>
      </c>
      <c r="CT1" s="1" t="s">
        <v>95</v>
      </c>
      <c r="CU1" s="1" t="s">
        <v>96</v>
      </c>
    </row>
    <row r="2" spans="1:99" ht="14.25" customHeight="1" x14ac:dyDescent="0.3">
      <c r="A2" s="1" t="s">
        <v>97</v>
      </c>
      <c r="B2" s="1" t="s">
        <v>98</v>
      </c>
      <c r="C2" s="2"/>
      <c r="D2" s="2">
        <v>5000</v>
      </c>
      <c r="E2" s="2"/>
      <c r="F2" s="2"/>
      <c r="G2" s="2">
        <v>0</v>
      </c>
      <c r="H2" s="2">
        <v>0</v>
      </c>
      <c r="I2" s="2"/>
      <c r="J2" s="2">
        <v>5000</v>
      </c>
      <c r="K2" s="1" t="s">
        <v>99</v>
      </c>
      <c r="L2" s="3">
        <v>43831</v>
      </c>
      <c r="M2" s="3">
        <v>44135</v>
      </c>
      <c r="N2" s="4"/>
    </row>
    <row r="3" spans="1:99" ht="14.25" hidden="1" customHeight="1" x14ac:dyDescent="0.3">
      <c r="A3" s="1" t="s">
        <v>100</v>
      </c>
      <c r="B3" s="1" t="s">
        <v>101</v>
      </c>
      <c r="C3" s="2"/>
      <c r="D3" s="2">
        <v>5000</v>
      </c>
      <c r="E3" s="2"/>
      <c r="F3" s="2"/>
      <c r="G3" s="2"/>
      <c r="H3" s="2"/>
      <c r="I3" s="2"/>
      <c r="J3" s="2">
        <v>5000</v>
      </c>
      <c r="K3" s="1" t="s">
        <v>99</v>
      </c>
      <c r="L3" s="3">
        <v>43831</v>
      </c>
      <c r="M3" s="3">
        <v>44135</v>
      </c>
      <c r="N3" s="4"/>
    </row>
    <row r="4" spans="1:99" ht="14.25" customHeight="1" x14ac:dyDescent="0.3">
      <c r="A4" s="1" t="s">
        <v>102</v>
      </c>
      <c r="B4" s="1" t="s">
        <v>103</v>
      </c>
      <c r="C4" s="2"/>
      <c r="D4" s="2">
        <v>31430.3</v>
      </c>
      <c r="E4" s="2"/>
      <c r="F4" s="2"/>
      <c r="G4" s="2">
        <v>0</v>
      </c>
      <c r="H4" s="2">
        <v>0</v>
      </c>
      <c r="I4" s="2"/>
      <c r="J4" s="2">
        <v>31430.3</v>
      </c>
      <c r="K4" s="1" t="s">
        <v>99</v>
      </c>
      <c r="L4" s="3">
        <v>43831</v>
      </c>
      <c r="M4" s="3">
        <v>44135</v>
      </c>
      <c r="N4" s="4"/>
    </row>
    <row r="5" spans="1:99" ht="14.25" customHeight="1" x14ac:dyDescent="0.3">
      <c r="A5" s="1" t="s">
        <v>104</v>
      </c>
      <c r="B5" s="1" t="s">
        <v>105</v>
      </c>
      <c r="C5" s="2">
        <v>406804.69</v>
      </c>
      <c r="D5" s="2"/>
      <c r="E5" s="2">
        <v>156862.07999999999</v>
      </c>
      <c r="F5" s="2"/>
      <c r="G5" s="2">
        <f>I5-C5</f>
        <v>156862.08000000002</v>
      </c>
      <c r="H5" s="2">
        <f>E5</f>
        <v>156862.07999999999</v>
      </c>
      <c r="I5" s="2">
        <v>563666.77</v>
      </c>
      <c r="J5" s="2"/>
      <c r="K5" s="1" t="s">
        <v>99</v>
      </c>
      <c r="L5" s="3">
        <v>43831</v>
      </c>
      <c r="M5" s="3">
        <v>44135</v>
      </c>
      <c r="N5" s="4"/>
    </row>
    <row r="6" spans="1:99" ht="14.25" customHeight="1" x14ac:dyDescent="0.3">
      <c r="A6" s="1" t="s">
        <v>106</v>
      </c>
      <c r="B6" s="1" t="s">
        <v>107</v>
      </c>
      <c r="C6" s="2"/>
      <c r="D6" s="2">
        <v>533274.18000000005</v>
      </c>
      <c r="E6" s="2"/>
      <c r="F6" s="2"/>
      <c r="G6" s="2">
        <f>J6</f>
        <v>533274.18000000005</v>
      </c>
      <c r="H6" s="2">
        <f>D6</f>
        <v>533274.18000000005</v>
      </c>
      <c r="I6" s="2"/>
      <c r="J6" s="2">
        <v>533274.18000000005</v>
      </c>
      <c r="K6" s="1" t="s">
        <v>99</v>
      </c>
      <c r="L6" s="3">
        <v>43831</v>
      </c>
      <c r="M6" s="3">
        <v>44135</v>
      </c>
      <c r="N6" s="4"/>
    </row>
    <row r="7" spans="1:99" ht="14.25" customHeight="1" x14ac:dyDescent="0.3">
      <c r="A7" s="1" t="s">
        <v>108</v>
      </c>
      <c r="B7" s="1" t="s">
        <v>109</v>
      </c>
      <c r="C7" s="2">
        <v>156862.07999999999</v>
      </c>
      <c r="D7" s="2"/>
      <c r="E7" s="2">
        <v>2684.91</v>
      </c>
      <c r="F7" s="2">
        <v>72336.25</v>
      </c>
      <c r="G7" s="2"/>
      <c r="H7" s="2"/>
      <c r="I7" s="2">
        <v>87210.74</v>
      </c>
      <c r="J7" s="2"/>
      <c r="K7" s="1" t="s">
        <v>99</v>
      </c>
      <c r="L7" s="3">
        <v>43831</v>
      </c>
      <c r="M7" s="3">
        <v>44135</v>
      </c>
      <c r="N7" s="4"/>
      <c r="O7" s="4"/>
      <c r="P7" s="4"/>
      <c r="Q7" s="4"/>
    </row>
    <row r="8" spans="1:99" ht="14.25" customHeight="1" x14ac:dyDescent="0.3">
      <c r="A8" s="1" t="s">
        <v>110</v>
      </c>
      <c r="B8" s="1" t="s">
        <v>111</v>
      </c>
      <c r="C8" s="2"/>
      <c r="D8" s="2">
        <v>691178</v>
      </c>
      <c r="E8" s="2">
        <v>6000</v>
      </c>
      <c r="F8" s="2">
        <v>21500</v>
      </c>
      <c r="G8" s="2"/>
      <c r="H8" s="2"/>
      <c r="I8" s="2"/>
      <c r="J8" s="2">
        <v>706678</v>
      </c>
      <c r="K8" s="1" t="s">
        <v>99</v>
      </c>
      <c r="L8" s="3">
        <v>43831</v>
      </c>
      <c r="M8" s="3">
        <v>44135</v>
      </c>
      <c r="N8" s="4"/>
      <c r="O8" s="4"/>
      <c r="P8" s="4"/>
      <c r="Q8" s="4"/>
    </row>
    <row r="9" spans="1:99" ht="14.25" customHeight="1" x14ac:dyDescent="0.3">
      <c r="A9" s="1" t="s">
        <v>112</v>
      </c>
      <c r="B9" s="1" t="s">
        <v>113</v>
      </c>
      <c r="C9" s="2">
        <v>22084.76</v>
      </c>
      <c r="D9" s="2"/>
      <c r="E9" s="2"/>
      <c r="F9" s="2"/>
      <c r="G9" s="2"/>
      <c r="H9" s="2"/>
      <c r="I9" s="2">
        <v>22084.76</v>
      </c>
      <c r="J9" s="2"/>
      <c r="K9" s="1" t="s">
        <v>99</v>
      </c>
      <c r="L9" s="3">
        <v>43831</v>
      </c>
      <c r="M9" s="3">
        <v>44135</v>
      </c>
      <c r="N9" s="4"/>
      <c r="O9" s="4"/>
      <c r="P9" s="4"/>
      <c r="Q9" s="4"/>
    </row>
    <row r="10" spans="1:99" ht="14.25" customHeight="1" x14ac:dyDescent="0.3">
      <c r="A10" s="1" t="s">
        <v>114</v>
      </c>
      <c r="B10" s="1" t="s">
        <v>115</v>
      </c>
      <c r="C10" s="2">
        <v>19763.599999999999</v>
      </c>
      <c r="D10" s="2"/>
      <c r="E10" s="2"/>
      <c r="F10" s="2"/>
      <c r="G10" s="2"/>
      <c r="H10" s="2"/>
      <c r="I10" s="2">
        <v>19763.599999999999</v>
      </c>
      <c r="J10" s="2"/>
      <c r="K10" s="1" t="s">
        <v>99</v>
      </c>
      <c r="L10" s="3">
        <v>43831</v>
      </c>
      <c r="M10" s="3">
        <v>44135</v>
      </c>
      <c r="N10" s="4"/>
      <c r="O10" s="2"/>
      <c r="P10" s="4"/>
      <c r="Q10" s="4"/>
    </row>
    <row r="11" spans="1:99" ht="14.25" customHeight="1" x14ac:dyDescent="0.3">
      <c r="A11" s="1" t="s">
        <v>116</v>
      </c>
      <c r="B11" s="1" t="s">
        <v>117</v>
      </c>
      <c r="C11" s="2">
        <v>649</v>
      </c>
      <c r="D11" s="2"/>
      <c r="E11" s="2"/>
      <c r="F11" s="2"/>
      <c r="G11" s="2"/>
      <c r="H11" s="2"/>
      <c r="I11" s="2">
        <v>649</v>
      </c>
      <c r="J11" s="2"/>
      <c r="K11" s="1" t="s">
        <v>99</v>
      </c>
      <c r="L11" s="3">
        <v>43831</v>
      </c>
      <c r="M11" s="3">
        <v>44135</v>
      </c>
      <c r="N11" s="4"/>
      <c r="O11" s="2"/>
      <c r="P11" s="4"/>
      <c r="Q11" s="4"/>
    </row>
    <row r="12" spans="1:99" ht="14.25" customHeight="1" x14ac:dyDescent="0.3">
      <c r="A12" s="1" t="s">
        <v>118</v>
      </c>
      <c r="B12" s="1" t="s">
        <v>119</v>
      </c>
      <c r="C12" s="2">
        <v>3843.79</v>
      </c>
      <c r="D12" s="2"/>
      <c r="E12" s="2"/>
      <c r="F12" s="2"/>
      <c r="G12" s="2"/>
      <c r="H12" s="2"/>
      <c r="I12" s="2">
        <v>3843.79</v>
      </c>
      <c r="J12" s="2"/>
      <c r="K12" s="1" t="s">
        <v>99</v>
      </c>
      <c r="L12" s="3">
        <v>43831</v>
      </c>
      <c r="M12" s="3">
        <v>44135</v>
      </c>
      <c r="N12" s="4"/>
      <c r="O12" s="2"/>
    </row>
    <row r="13" spans="1:99" ht="14.25" customHeight="1" x14ac:dyDescent="0.3">
      <c r="A13" s="1" t="s">
        <v>120</v>
      </c>
      <c r="B13" s="1" t="s">
        <v>121</v>
      </c>
      <c r="C13" s="2">
        <v>62324.62</v>
      </c>
      <c r="D13" s="2"/>
      <c r="E13" s="2"/>
      <c r="F13" s="2"/>
      <c r="G13" s="2"/>
      <c r="H13" s="2"/>
      <c r="I13" s="2">
        <v>62324.62</v>
      </c>
      <c r="J13" s="2"/>
      <c r="K13" s="1" t="s">
        <v>99</v>
      </c>
      <c r="L13" s="3">
        <v>43831</v>
      </c>
      <c r="M13" s="3">
        <v>44135</v>
      </c>
      <c r="N13" s="4"/>
      <c r="O13" s="2"/>
    </row>
    <row r="14" spans="1:99" ht="14.25" hidden="1" customHeight="1" x14ac:dyDescent="0.3">
      <c r="A14" s="1" t="s">
        <v>122</v>
      </c>
      <c r="B14" s="1" t="s">
        <v>121</v>
      </c>
      <c r="C14" s="2">
        <v>62324.62</v>
      </c>
      <c r="D14" s="2"/>
      <c r="E14" s="2"/>
      <c r="F14" s="2"/>
      <c r="G14" s="2"/>
      <c r="H14" s="2"/>
      <c r="I14" s="2">
        <v>62324.62</v>
      </c>
      <c r="J14" s="2"/>
      <c r="K14" s="1" t="s">
        <v>99</v>
      </c>
      <c r="L14" s="3">
        <v>43831</v>
      </c>
      <c r="M14" s="3">
        <v>44135</v>
      </c>
      <c r="N14" s="4"/>
    </row>
    <row r="15" spans="1:99" ht="14.25" customHeight="1" x14ac:dyDescent="0.3">
      <c r="A15" s="1" t="s">
        <v>123</v>
      </c>
      <c r="B15" s="1" t="s">
        <v>124</v>
      </c>
      <c r="C15" s="2">
        <v>2929.97</v>
      </c>
      <c r="D15" s="2"/>
      <c r="E15" s="2"/>
      <c r="F15" s="2"/>
      <c r="G15" s="2"/>
      <c r="H15" s="2"/>
      <c r="I15" s="2">
        <v>2929.97</v>
      </c>
      <c r="J15" s="2"/>
      <c r="K15" s="1" t="s">
        <v>99</v>
      </c>
      <c r="L15" s="3">
        <v>43831</v>
      </c>
      <c r="M15" s="3">
        <v>44135</v>
      </c>
      <c r="N15" s="4"/>
    </row>
    <row r="16" spans="1:99" ht="14.25" customHeight="1" x14ac:dyDescent="0.3">
      <c r="A16" s="1" t="s">
        <v>125</v>
      </c>
      <c r="B16" s="1" t="s">
        <v>126</v>
      </c>
      <c r="C16" s="2">
        <v>30</v>
      </c>
      <c r="D16" s="2"/>
      <c r="E16" s="2"/>
      <c r="F16" s="2"/>
      <c r="G16" s="2"/>
      <c r="H16" s="2"/>
      <c r="I16" s="2">
        <v>30</v>
      </c>
      <c r="J16" s="2"/>
      <c r="K16" s="1" t="s">
        <v>99</v>
      </c>
      <c r="L16" s="3">
        <v>43831</v>
      </c>
      <c r="M16" s="3">
        <v>44135</v>
      </c>
      <c r="N16" s="4"/>
    </row>
    <row r="17" spans="1:15" ht="14.25" customHeight="1" x14ac:dyDescent="0.3">
      <c r="A17" s="1" t="s">
        <v>127</v>
      </c>
      <c r="B17" s="1" t="s">
        <v>128</v>
      </c>
      <c r="C17" s="2"/>
      <c r="D17" s="2">
        <v>55638.01</v>
      </c>
      <c r="E17" s="2"/>
      <c r="F17" s="2">
        <v>11031.28</v>
      </c>
      <c r="G17" s="2"/>
      <c r="H17" s="2"/>
      <c r="I17" s="2"/>
      <c r="J17" s="2">
        <v>66669.289999999994</v>
      </c>
      <c r="K17" s="1" t="s">
        <v>99</v>
      </c>
      <c r="L17" s="3">
        <v>43831</v>
      </c>
      <c r="M17" s="3">
        <v>44135</v>
      </c>
      <c r="N17" s="2">
        <f t="shared" ref="N17:N18" si="0">I9-J18</f>
        <v>8805.9199999999983</v>
      </c>
    </row>
    <row r="18" spans="1:15" ht="14.25" hidden="1" customHeight="1" x14ac:dyDescent="0.3">
      <c r="A18" s="1" t="s">
        <v>129</v>
      </c>
      <c r="B18" s="1" t="s">
        <v>130</v>
      </c>
      <c r="C18" s="2"/>
      <c r="D18" s="2">
        <v>8837.16</v>
      </c>
      <c r="E18" s="2"/>
      <c r="F18" s="2">
        <v>4441.68</v>
      </c>
      <c r="G18" s="2"/>
      <c r="H18" s="2"/>
      <c r="I18" s="2"/>
      <c r="J18" s="2">
        <v>13278.84</v>
      </c>
      <c r="K18" s="1" t="s">
        <v>99</v>
      </c>
      <c r="L18" s="3">
        <v>43831</v>
      </c>
      <c r="M18" s="3">
        <v>44135</v>
      </c>
      <c r="N18" s="2">
        <f t="shared" si="0"/>
        <v>2575.6999999999971</v>
      </c>
    </row>
    <row r="19" spans="1:15" ht="14.25" hidden="1" customHeight="1" x14ac:dyDescent="0.3">
      <c r="A19" s="1" t="s">
        <v>131</v>
      </c>
      <c r="B19" s="1" t="s">
        <v>132</v>
      </c>
      <c r="C19" s="2"/>
      <c r="D19" s="2">
        <v>16876.599999999999</v>
      </c>
      <c r="E19" s="2"/>
      <c r="F19" s="2">
        <v>311.3</v>
      </c>
      <c r="G19" s="2"/>
      <c r="H19" s="2"/>
      <c r="I19" s="2"/>
      <c r="J19" s="2">
        <v>17187.900000000001</v>
      </c>
      <c r="K19" s="1" t="s">
        <v>99</v>
      </c>
      <c r="L19" s="3">
        <v>43831</v>
      </c>
      <c r="M19" s="3">
        <v>44135</v>
      </c>
      <c r="N19" s="2">
        <f t="shared" ref="N19:N20" si="1">I12-J20</f>
        <v>-9.9999999999909051E-2</v>
      </c>
      <c r="O19" s="5">
        <f>I11+N19</f>
        <v>648.90000000000009</v>
      </c>
    </row>
    <row r="20" spans="1:15" ht="14.25" hidden="1" customHeight="1" x14ac:dyDescent="0.3">
      <c r="A20" s="1" t="s">
        <v>133</v>
      </c>
      <c r="B20" s="1" t="s">
        <v>134</v>
      </c>
      <c r="C20" s="2"/>
      <c r="D20" s="2">
        <v>3843.89</v>
      </c>
      <c r="E20" s="2"/>
      <c r="F20" s="2"/>
      <c r="G20" s="2"/>
      <c r="H20" s="2"/>
      <c r="I20" s="2"/>
      <c r="J20" s="2">
        <v>3843.89</v>
      </c>
      <c r="K20" s="1" t="s">
        <v>99</v>
      </c>
      <c r="L20" s="3">
        <v>43831</v>
      </c>
      <c r="M20" s="3">
        <v>44135</v>
      </c>
      <c r="N20" s="2">
        <f t="shared" si="1"/>
        <v>29965.960000000003</v>
      </c>
    </row>
    <row r="21" spans="1:15" ht="14.25" hidden="1" customHeight="1" x14ac:dyDescent="0.3">
      <c r="A21" s="1" t="s">
        <v>135</v>
      </c>
      <c r="B21" s="1" t="s">
        <v>136</v>
      </c>
      <c r="C21" s="2"/>
      <c r="D21" s="2">
        <v>26080.36</v>
      </c>
      <c r="E21" s="2"/>
      <c r="F21" s="2">
        <v>6278.3</v>
      </c>
      <c r="G21" s="2"/>
      <c r="H21" s="2"/>
      <c r="I21" s="2"/>
      <c r="J21" s="2">
        <v>32358.66</v>
      </c>
      <c r="K21" s="1" t="s">
        <v>99</v>
      </c>
      <c r="L21" s="3">
        <v>43831</v>
      </c>
      <c r="M21" s="3">
        <v>44135</v>
      </c>
      <c r="N21" s="2">
        <f>I15-J24</f>
        <v>0</v>
      </c>
    </row>
    <row r="22" spans="1:15" ht="14.25" hidden="1" customHeight="1" x14ac:dyDescent="0.3">
      <c r="A22" s="1" t="s">
        <v>137</v>
      </c>
      <c r="B22" s="1" t="s">
        <v>138</v>
      </c>
      <c r="C22" s="2"/>
      <c r="D22" s="2">
        <v>26080.36</v>
      </c>
      <c r="E22" s="2"/>
      <c r="F22" s="2">
        <v>6278.3</v>
      </c>
      <c r="G22" s="2"/>
      <c r="H22" s="2"/>
      <c r="I22" s="2"/>
      <c r="J22" s="2">
        <v>32358.66</v>
      </c>
      <c r="K22" s="1" t="s">
        <v>99</v>
      </c>
      <c r="L22" s="3">
        <v>43831</v>
      </c>
      <c r="M22" s="3">
        <v>44135</v>
      </c>
      <c r="N22" s="4"/>
    </row>
    <row r="23" spans="1:15" ht="14.25" customHeight="1" x14ac:dyDescent="0.3">
      <c r="A23" s="1" t="s">
        <v>139</v>
      </c>
      <c r="B23" s="1" t="s">
        <v>140</v>
      </c>
      <c r="C23" s="2"/>
      <c r="D23" s="2">
        <v>2929.97</v>
      </c>
      <c r="E23" s="2"/>
      <c r="F23" s="2"/>
      <c r="G23" s="2"/>
      <c r="H23" s="2"/>
      <c r="I23" s="2"/>
      <c r="J23" s="2">
        <v>2929.97</v>
      </c>
      <c r="K23" s="1" t="s">
        <v>99</v>
      </c>
      <c r="L23" s="3">
        <v>43831</v>
      </c>
      <c r="M23" s="3">
        <v>44135</v>
      </c>
      <c r="N23" s="4"/>
    </row>
    <row r="24" spans="1:15" ht="14.25" hidden="1" customHeight="1" x14ac:dyDescent="0.3">
      <c r="A24" s="1" t="s">
        <v>141</v>
      </c>
      <c r="B24" s="1" t="s">
        <v>142</v>
      </c>
      <c r="C24" s="2"/>
      <c r="D24" s="2">
        <v>2929.97</v>
      </c>
      <c r="E24" s="2"/>
      <c r="F24" s="2"/>
      <c r="G24" s="2"/>
      <c r="H24" s="2"/>
      <c r="I24" s="2"/>
      <c r="J24" s="2">
        <v>2929.97</v>
      </c>
      <c r="K24" s="1" t="s">
        <v>99</v>
      </c>
      <c r="L24" s="3">
        <v>43831</v>
      </c>
      <c r="M24" s="3">
        <v>44135</v>
      </c>
      <c r="N24" s="4"/>
    </row>
    <row r="25" spans="1:15" ht="14.25" customHeight="1" x14ac:dyDescent="0.3">
      <c r="A25" s="1" t="s">
        <v>143</v>
      </c>
      <c r="B25" s="1" t="s">
        <v>144</v>
      </c>
      <c r="C25" s="2">
        <v>467284.23</v>
      </c>
      <c r="D25" s="2"/>
      <c r="E25" s="2">
        <v>1389190.93</v>
      </c>
      <c r="F25" s="2">
        <v>1515299.72</v>
      </c>
      <c r="G25" s="2"/>
      <c r="H25" s="2"/>
      <c r="I25" s="2">
        <v>341175.44</v>
      </c>
      <c r="J25" s="2"/>
      <c r="K25" s="6"/>
      <c r="L25" s="3">
        <v>43831</v>
      </c>
      <c r="M25" s="3">
        <v>44135</v>
      </c>
      <c r="N25" s="2"/>
    </row>
    <row r="26" spans="1:15" ht="14.25" hidden="1" customHeight="1" x14ac:dyDescent="0.3">
      <c r="A26" s="1" t="s">
        <v>145</v>
      </c>
      <c r="B26" s="1" t="s">
        <v>144</v>
      </c>
      <c r="C26" s="2">
        <v>450777.07</v>
      </c>
      <c r="D26" s="2"/>
      <c r="E26" s="2">
        <v>1366205.69</v>
      </c>
      <c r="F26" s="2">
        <v>1490407.27</v>
      </c>
      <c r="G26" s="2"/>
      <c r="H26" s="2"/>
      <c r="I26" s="2">
        <v>326575.49</v>
      </c>
      <c r="J26" s="2"/>
      <c r="K26" s="1" t="s">
        <v>99</v>
      </c>
      <c r="L26" s="3">
        <v>43831</v>
      </c>
      <c r="M26" s="3">
        <v>44135</v>
      </c>
      <c r="N26" s="4"/>
    </row>
    <row r="27" spans="1:15" ht="14.25" hidden="1" customHeight="1" x14ac:dyDescent="0.3">
      <c r="A27" s="1" t="s">
        <v>146</v>
      </c>
      <c r="B27" s="1" t="s">
        <v>147</v>
      </c>
      <c r="C27" s="2">
        <v>4232.78</v>
      </c>
      <c r="D27" s="2"/>
      <c r="E27" s="2">
        <v>6844.3</v>
      </c>
      <c r="F27" s="2">
        <v>7615.22</v>
      </c>
      <c r="G27" s="2"/>
      <c r="H27" s="2"/>
      <c r="I27" s="2">
        <v>3461.86</v>
      </c>
      <c r="J27" s="2"/>
      <c r="K27" s="1" t="s">
        <v>99</v>
      </c>
      <c r="L27" s="3">
        <v>43831</v>
      </c>
      <c r="M27" s="3">
        <v>44135</v>
      </c>
      <c r="N27" s="4"/>
    </row>
    <row r="28" spans="1:15" ht="14.25" hidden="1" customHeight="1" x14ac:dyDescent="0.3">
      <c r="A28" s="1" t="s">
        <v>148</v>
      </c>
      <c r="B28" s="1" t="s">
        <v>149</v>
      </c>
      <c r="C28" s="2">
        <v>95.05</v>
      </c>
      <c r="D28" s="2"/>
      <c r="E28" s="2">
        <v>1156.06</v>
      </c>
      <c r="F28" s="2">
        <v>1184.6600000000001</v>
      </c>
      <c r="G28" s="2"/>
      <c r="H28" s="2"/>
      <c r="I28" s="2">
        <v>66.45</v>
      </c>
      <c r="J28" s="2"/>
      <c r="K28" s="1" t="s">
        <v>99</v>
      </c>
      <c r="L28" s="3">
        <v>43831</v>
      </c>
      <c r="M28" s="3">
        <v>44135</v>
      </c>
      <c r="N28" s="4"/>
    </row>
    <row r="29" spans="1:15" ht="14.25" hidden="1" customHeight="1" x14ac:dyDescent="0.3">
      <c r="A29" s="1" t="s">
        <v>150</v>
      </c>
      <c r="B29" s="1" t="s">
        <v>151</v>
      </c>
      <c r="C29" s="2">
        <v>103.41</v>
      </c>
      <c r="D29" s="2"/>
      <c r="E29" s="2">
        <v>14984.88</v>
      </c>
      <c r="F29" s="2">
        <v>14984.88</v>
      </c>
      <c r="G29" s="2"/>
      <c r="H29" s="2"/>
      <c r="I29" s="2">
        <v>103.41</v>
      </c>
      <c r="J29" s="2"/>
      <c r="K29" s="1" t="s">
        <v>99</v>
      </c>
      <c r="L29" s="3">
        <v>43831</v>
      </c>
      <c r="M29" s="3">
        <v>44135</v>
      </c>
      <c r="N29" s="4"/>
    </row>
    <row r="30" spans="1:15" ht="14.25" hidden="1" customHeight="1" x14ac:dyDescent="0.3">
      <c r="A30" s="1" t="s">
        <v>152</v>
      </c>
      <c r="B30" s="1" t="s">
        <v>153</v>
      </c>
      <c r="C30" s="2">
        <v>12075.92</v>
      </c>
      <c r="D30" s="2"/>
      <c r="E30" s="2"/>
      <c r="F30" s="2">
        <v>1107.69</v>
      </c>
      <c r="G30" s="2"/>
      <c r="H30" s="2"/>
      <c r="I30" s="2">
        <v>10968.23</v>
      </c>
      <c r="J30" s="2"/>
      <c r="K30" s="1" t="s">
        <v>99</v>
      </c>
      <c r="L30" s="3">
        <v>43831</v>
      </c>
      <c r="M30" s="3">
        <v>44135</v>
      </c>
      <c r="N30" s="4"/>
    </row>
    <row r="31" spans="1:15" ht="14.25" hidden="1" customHeight="1" x14ac:dyDescent="0.3">
      <c r="A31" s="1" t="s">
        <v>154</v>
      </c>
      <c r="B31" s="1" t="s">
        <v>153</v>
      </c>
      <c r="C31" s="2">
        <v>12075.92</v>
      </c>
      <c r="D31" s="2"/>
      <c r="E31" s="2"/>
      <c r="F31" s="2">
        <v>1107.69</v>
      </c>
      <c r="G31" s="2"/>
      <c r="H31" s="2"/>
      <c r="I31" s="2">
        <v>10968.23</v>
      </c>
      <c r="J31" s="2"/>
      <c r="K31" s="1" t="s">
        <v>99</v>
      </c>
      <c r="L31" s="3">
        <v>43831</v>
      </c>
      <c r="M31" s="3">
        <v>44135</v>
      </c>
      <c r="N31" s="4"/>
    </row>
    <row r="32" spans="1:15" ht="14.25" customHeight="1" x14ac:dyDescent="0.3">
      <c r="A32" s="1" t="s">
        <v>155</v>
      </c>
      <c r="B32" s="1" t="s">
        <v>156</v>
      </c>
      <c r="C32" s="2">
        <v>18179.98</v>
      </c>
      <c r="D32" s="2"/>
      <c r="E32" s="2">
        <v>2015566.54</v>
      </c>
      <c r="F32" s="2">
        <v>1944355.82</v>
      </c>
      <c r="G32" s="2"/>
      <c r="H32" s="2"/>
      <c r="I32" s="2">
        <v>89390.7</v>
      </c>
      <c r="J32" s="2"/>
      <c r="K32" s="1" t="s">
        <v>99</v>
      </c>
      <c r="L32" s="3">
        <v>43831</v>
      </c>
      <c r="M32" s="3">
        <v>44135</v>
      </c>
      <c r="N32" s="2"/>
    </row>
    <row r="33" spans="1:99" ht="14.25" hidden="1" customHeight="1" x14ac:dyDescent="0.3">
      <c r="A33" s="1" t="s">
        <v>157</v>
      </c>
      <c r="B33" s="1" t="s">
        <v>156</v>
      </c>
      <c r="C33" s="2">
        <v>18179.98</v>
      </c>
      <c r="D33" s="2"/>
      <c r="E33" s="2">
        <v>2015566.54</v>
      </c>
      <c r="F33" s="2">
        <v>1944355.82</v>
      </c>
      <c r="G33" s="2"/>
      <c r="H33" s="2"/>
      <c r="I33" s="2">
        <v>89390.7</v>
      </c>
      <c r="J33" s="2"/>
      <c r="K33" s="1" t="s">
        <v>99</v>
      </c>
      <c r="L33" s="3">
        <v>43831</v>
      </c>
      <c r="M33" s="3">
        <v>44135</v>
      </c>
      <c r="N33" s="4"/>
    </row>
    <row r="34" spans="1:99" ht="14.25" hidden="1" customHeight="1" x14ac:dyDescent="0.3">
      <c r="A34" s="1" t="s">
        <v>158</v>
      </c>
      <c r="B34" s="1" t="s">
        <v>159</v>
      </c>
      <c r="C34" s="2">
        <v>163189.57</v>
      </c>
      <c r="D34" s="2"/>
      <c r="E34" s="2"/>
      <c r="F34" s="2">
        <v>1248</v>
      </c>
      <c r="G34" s="2"/>
      <c r="H34" s="2"/>
      <c r="I34" s="2">
        <v>161941.57</v>
      </c>
      <c r="J34" s="2"/>
      <c r="K34" s="1" t="s">
        <v>99</v>
      </c>
      <c r="L34" s="3">
        <v>43831</v>
      </c>
      <c r="M34" s="3">
        <v>44135</v>
      </c>
      <c r="N34" s="4"/>
    </row>
    <row r="35" spans="1:99" ht="14.25" hidden="1" customHeight="1" x14ac:dyDescent="0.3">
      <c r="A35" s="1" t="s">
        <v>160</v>
      </c>
      <c r="B35" s="1" t="s">
        <v>159</v>
      </c>
      <c r="C35" s="2">
        <v>22280.22</v>
      </c>
      <c r="D35" s="2"/>
      <c r="E35" s="2"/>
      <c r="F35" s="2"/>
      <c r="G35" s="2"/>
      <c r="H35" s="2"/>
      <c r="I35" s="2">
        <v>22280.22</v>
      </c>
      <c r="J35" s="2"/>
      <c r="K35" s="1" t="s">
        <v>99</v>
      </c>
      <c r="L35" s="3">
        <v>43831</v>
      </c>
      <c r="M35" s="3">
        <v>44135</v>
      </c>
      <c r="N35" s="4"/>
    </row>
    <row r="36" spans="1:99" ht="14.25" hidden="1" customHeight="1" x14ac:dyDescent="0.3">
      <c r="A36" s="1" t="s">
        <v>161</v>
      </c>
      <c r="B36" s="1" t="s">
        <v>162</v>
      </c>
      <c r="C36" s="2">
        <v>50099.16</v>
      </c>
      <c r="D36" s="2"/>
      <c r="E36" s="2"/>
      <c r="F36" s="2"/>
      <c r="G36" s="2"/>
      <c r="H36" s="2"/>
      <c r="I36" s="2">
        <v>50099.16</v>
      </c>
      <c r="J36" s="2"/>
      <c r="K36" s="1" t="s">
        <v>99</v>
      </c>
      <c r="L36" s="3">
        <v>43831</v>
      </c>
      <c r="M36" s="3">
        <v>44135</v>
      </c>
      <c r="N36" s="4"/>
    </row>
    <row r="37" spans="1:99" ht="14.25" hidden="1" customHeight="1" x14ac:dyDescent="0.3">
      <c r="A37" s="1" t="s">
        <v>163</v>
      </c>
      <c r="B37" s="1" t="s">
        <v>164</v>
      </c>
      <c r="C37" s="2">
        <v>90810.19</v>
      </c>
      <c r="D37" s="2"/>
      <c r="E37" s="2"/>
      <c r="F37" s="2">
        <v>1248</v>
      </c>
      <c r="G37" s="2"/>
      <c r="H37" s="2"/>
      <c r="I37" s="2">
        <v>89562.19</v>
      </c>
      <c r="J37" s="2"/>
      <c r="K37" s="1" t="s">
        <v>99</v>
      </c>
      <c r="L37" s="3">
        <v>43831</v>
      </c>
      <c r="M37" s="3">
        <v>44135</v>
      </c>
      <c r="N37" s="4"/>
    </row>
    <row r="38" spans="1:99" ht="14.25" customHeight="1" x14ac:dyDescent="0.3">
      <c r="A38" s="1" t="s">
        <v>165</v>
      </c>
      <c r="B38" s="1" t="s">
        <v>166</v>
      </c>
      <c r="C38" s="2"/>
      <c r="D38" s="2">
        <v>296394.78999999998</v>
      </c>
      <c r="E38" s="2">
        <v>1784027.55</v>
      </c>
      <c r="F38" s="2">
        <v>1615229.55</v>
      </c>
      <c r="G38" s="2"/>
      <c r="H38" s="2"/>
      <c r="I38" s="2"/>
      <c r="J38" s="2">
        <v>127596.79</v>
      </c>
      <c r="K38" s="1" t="s">
        <v>99</v>
      </c>
      <c r="L38" s="3">
        <v>43831</v>
      </c>
      <c r="M38" s="3">
        <v>44135</v>
      </c>
      <c r="N38" s="4"/>
    </row>
    <row r="39" spans="1:99" ht="14.25" customHeight="1" x14ac:dyDescent="0.3">
      <c r="A39" s="1" t="s">
        <v>167</v>
      </c>
      <c r="B39" s="1" t="s">
        <v>168</v>
      </c>
      <c r="C39" s="2">
        <v>2520</v>
      </c>
      <c r="D39" s="2"/>
      <c r="E39" s="2"/>
      <c r="F39" s="2"/>
      <c r="G39" s="2"/>
      <c r="H39" s="2"/>
      <c r="I39" s="2">
        <v>2520</v>
      </c>
      <c r="J39" s="2"/>
      <c r="K39" s="1" t="s">
        <v>99</v>
      </c>
      <c r="L39" s="3">
        <v>43831</v>
      </c>
      <c r="M39" s="3">
        <v>44135</v>
      </c>
      <c r="N39" s="4"/>
    </row>
    <row r="40" spans="1:99" ht="14.25" hidden="1" customHeight="1" x14ac:dyDescent="0.3">
      <c r="A40" s="1" t="s">
        <v>169</v>
      </c>
      <c r="B40" s="1" t="s">
        <v>170</v>
      </c>
      <c r="C40" s="2">
        <v>2520</v>
      </c>
      <c r="D40" s="2"/>
      <c r="E40" s="2"/>
      <c r="F40" s="2"/>
      <c r="G40" s="2"/>
      <c r="H40" s="2"/>
      <c r="I40" s="2">
        <v>2520</v>
      </c>
      <c r="J40" s="2"/>
      <c r="K40" s="1" t="s">
        <v>99</v>
      </c>
      <c r="L40" s="3">
        <v>43831</v>
      </c>
      <c r="M40" s="3">
        <v>44135</v>
      </c>
      <c r="N40" s="4"/>
    </row>
    <row r="41" spans="1:99" ht="14.25" customHeight="1" x14ac:dyDescent="0.3">
      <c r="A41" s="1" t="s">
        <v>171</v>
      </c>
      <c r="B41" s="1" t="s">
        <v>172</v>
      </c>
      <c r="C41" s="2"/>
      <c r="D41" s="2">
        <v>3759.05</v>
      </c>
      <c r="E41" s="2"/>
      <c r="F41" s="2">
        <v>5949.35</v>
      </c>
      <c r="G41" s="2"/>
      <c r="H41" s="2"/>
      <c r="I41" s="2"/>
      <c r="J41" s="2">
        <v>9708.4</v>
      </c>
      <c r="K41" s="1" t="s">
        <v>99</v>
      </c>
      <c r="L41" s="3">
        <v>43831</v>
      </c>
      <c r="M41" s="3">
        <v>44135</v>
      </c>
      <c r="N41" s="2">
        <f>J38+J41</f>
        <v>137305.19</v>
      </c>
    </row>
    <row r="42" spans="1:99" ht="14.25" customHeight="1" x14ac:dyDescent="0.3">
      <c r="A42" s="1" t="s">
        <v>173</v>
      </c>
      <c r="B42" s="1" t="s">
        <v>174</v>
      </c>
      <c r="C42" s="2">
        <v>180601.75</v>
      </c>
      <c r="D42" s="2"/>
      <c r="E42" s="2">
        <v>2427502.2200000002</v>
      </c>
      <c r="F42" s="2">
        <v>2430893.25</v>
      </c>
      <c r="G42" s="2"/>
      <c r="H42" s="2"/>
      <c r="I42" s="2">
        <v>177210.72</v>
      </c>
      <c r="J42" s="2"/>
      <c r="K42" s="1" t="s">
        <v>99</v>
      </c>
      <c r="L42" s="3">
        <v>43831</v>
      </c>
      <c r="M42" s="3">
        <v>44135</v>
      </c>
      <c r="N42" s="2">
        <f>I42+I40</f>
        <v>179730.72</v>
      </c>
    </row>
    <row r="43" spans="1:99" ht="14.25" customHeight="1" x14ac:dyDescent="0.3">
      <c r="A43" s="1" t="s">
        <v>175</v>
      </c>
      <c r="B43" s="1" t="s">
        <v>176</v>
      </c>
      <c r="C43" s="2"/>
      <c r="D43" s="2">
        <v>40980.31</v>
      </c>
      <c r="E43" s="2">
        <v>351315.83</v>
      </c>
      <c r="F43" s="2">
        <v>427285.29</v>
      </c>
      <c r="G43" s="2"/>
      <c r="H43" s="2"/>
      <c r="I43" s="2"/>
      <c r="J43" s="2">
        <v>116949.77</v>
      </c>
      <c r="K43" s="1" t="s">
        <v>99</v>
      </c>
      <c r="L43" s="3">
        <v>43831</v>
      </c>
      <c r="M43" s="3">
        <v>44135</v>
      </c>
      <c r="N43" s="4"/>
    </row>
    <row r="44" spans="1:99" ht="14.25" hidden="1" customHeight="1" x14ac:dyDescent="0.3">
      <c r="A44" s="1" t="s">
        <v>177</v>
      </c>
      <c r="B44" s="1" t="s">
        <v>178</v>
      </c>
      <c r="C44" s="2"/>
      <c r="D44" s="2">
        <v>40980.31</v>
      </c>
      <c r="E44" s="2">
        <v>351315.83</v>
      </c>
      <c r="F44" s="2">
        <v>427285.29</v>
      </c>
      <c r="G44" s="2"/>
      <c r="H44" s="2"/>
      <c r="I44" s="2"/>
      <c r="J44" s="2">
        <v>116949.77</v>
      </c>
      <c r="K44" s="1" t="s">
        <v>99</v>
      </c>
      <c r="L44" s="3">
        <v>43831</v>
      </c>
      <c r="M44" s="3">
        <v>44135</v>
      </c>
      <c r="N44" s="4"/>
    </row>
    <row r="45" spans="1:99" ht="14.25" customHeight="1" x14ac:dyDescent="0.3">
      <c r="A45" s="1" t="s">
        <v>179</v>
      </c>
      <c r="B45" s="1" t="s">
        <v>180</v>
      </c>
      <c r="C45" s="2"/>
      <c r="D45" s="2"/>
      <c r="E45" s="2">
        <v>540.48</v>
      </c>
      <c r="F45" s="2">
        <v>508.31</v>
      </c>
      <c r="G45" s="2"/>
      <c r="H45" s="2"/>
      <c r="I45" s="2">
        <v>32.17</v>
      </c>
      <c r="J45" s="2"/>
      <c r="K45" s="1" t="s">
        <v>99</v>
      </c>
      <c r="L45" s="3">
        <v>43831</v>
      </c>
      <c r="M45" s="3">
        <v>44135</v>
      </c>
      <c r="N45" s="4"/>
    </row>
    <row r="46" spans="1:99" ht="14.25" customHeight="1" x14ac:dyDescent="0.3">
      <c r="A46" s="1" t="s">
        <v>181</v>
      </c>
      <c r="B46" s="1" t="s">
        <v>182</v>
      </c>
      <c r="C46" s="2">
        <v>15955.66</v>
      </c>
      <c r="D46" s="2"/>
      <c r="E46" s="2"/>
      <c r="F46" s="2"/>
      <c r="G46" s="2"/>
      <c r="H46" s="2"/>
      <c r="I46" s="2">
        <v>15955.66</v>
      </c>
      <c r="J46" s="2"/>
      <c r="K46" s="1" t="s">
        <v>99</v>
      </c>
      <c r="L46" s="3">
        <v>43831</v>
      </c>
      <c r="M46" s="3">
        <v>44135</v>
      </c>
      <c r="N46" s="4"/>
    </row>
    <row r="47" spans="1:99" ht="14.25" customHeight="1" x14ac:dyDescent="0.3">
      <c r="A47" s="7" t="s">
        <v>183</v>
      </c>
      <c r="B47" s="7" t="s">
        <v>184</v>
      </c>
      <c r="C47" s="8">
        <v>189.5</v>
      </c>
      <c r="D47" s="8"/>
      <c r="E47" s="8"/>
      <c r="F47" s="8"/>
      <c r="G47" s="8"/>
      <c r="H47" s="8"/>
      <c r="I47" s="8">
        <v>189.5</v>
      </c>
      <c r="J47" s="8"/>
      <c r="K47" s="7" t="s">
        <v>99</v>
      </c>
      <c r="L47" s="9">
        <v>43831</v>
      </c>
      <c r="M47" s="9">
        <v>44135</v>
      </c>
      <c r="N47" s="10" t="s">
        <v>185</v>
      </c>
      <c r="O47" s="10" t="s">
        <v>186</v>
      </c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</row>
    <row r="48" spans="1:99" ht="14.25" hidden="1" customHeight="1" x14ac:dyDescent="0.3">
      <c r="A48" s="11" t="s">
        <v>187</v>
      </c>
      <c r="B48" s="11" t="s">
        <v>188</v>
      </c>
      <c r="C48" s="12">
        <v>189.5</v>
      </c>
      <c r="D48" s="12"/>
      <c r="E48" s="12"/>
      <c r="F48" s="12"/>
      <c r="G48" s="12"/>
      <c r="H48" s="12"/>
      <c r="I48" s="12">
        <v>189.5</v>
      </c>
      <c r="J48" s="12"/>
      <c r="K48" s="11" t="s">
        <v>99</v>
      </c>
      <c r="L48" s="13">
        <v>43831</v>
      </c>
      <c r="M48" s="13">
        <v>44135</v>
      </c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</row>
    <row r="49" spans="1:99" ht="14.25" customHeight="1" x14ac:dyDescent="0.3">
      <c r="A49" s="11" t="s">
        <v>189</v>
      </c>
      <c r="B49" s="11" t="s">
        <v>190</v>
      </c>
      <c r="C49" s="12"/>
      <c r="D49" s="12">
        <v>60873.78</v>
      </c>
      <c r="E49" s="12">
        <v>1005832.63</v>
      </c>
      <c r="F49" s="12">
        <v>989023.04</v>
      </c>
      <c r="G49" s="12"/>
      <c r="H49" s="12"/>
      <c r="I49" s="12"/>
      <c r="J49" s="12">
        <v>44064.19</v>
      </c>
      <c r="K49" s="11" t="s">
        <v>99</v>
      </c>
      <c r="L49" s="13">
        <v>43831</v>
      </c>
      <c r="M49" s="13">
        <v>44135</v>
      </c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</row>
    <row r="50" spans="1:99" ht="14.25" hidden="1" customHeight="1" x14ac:dyDescent="0.3">
      <c r="A50" s="11" t="s">
        <v>191</v>
      </c>
      <c r="B50" s="11" t="s">
        <v>192</v>
      </c>
      <c r="C50" s="12"/>
      <c r="D50" s="12"/>
      <c r="E50" s="12">
        <v>283763.78999999998</v>
      </c>
      <c r="F50" s="12">
        <v>283763.78999999998</v>
      </c>
      <c r="G50" s="12"/>
      <c r="H50" s="12"/>
      <c r="I50" s="12"/>
      <c r="J50" s="12"/>
      <c r="K50" s="11" t="s">
        <v>99</v>
      </c>
      <c r="L50" s="13">
        <v>43831</v>
      </c>
      <c r="M50" s="13">
        <v>44135</v>
      </c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</row>
    <row r="51" spans="1:99" ht="14.25" hidden="1" customHeight="1" x14ac:dyDescent="0.3">
      <c r="A51" s="11" t="s">
        <v>193</v>
      </c>
      <c r="B51" s="11" t="s">
        <v>194</v>
      </c>
      <c r="C51" s="12"/>
      <c r="D51" s="12"/>
      <c r="E51" s="12">
        <v>283763.78999999998</v>
      </c>
      <c r="F51" s="12">
        <v>283763.78999999998</v>
      </c>
      <c r="G51" s="12"/>
      <c r="H51" s="12"/>
      <c r="I51" s="12"/>
      <c r="J51" s="12"/>
      <c r="K51" s="11" t="s">
        <v>99</v>
      </c>
      <c r="L51" s="13">
        <v>43831</v>
      </c>
      <c r="M51" s="13">
        <v>44135</v>
      </c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</row>
    <row r="52" spans="1:99" ht="14.25" hidden="1" customHeight="1" x14ac:dyDescent="0.3">
      <c r="A52" s="11" t="s">
        <v>195</v>
      </c>
      <c r="B52" s="11" t="s">
        <v>196</v>
      </c>
      <c r="C52" s="12"/>
      <c r="D52" s="12"/>
      <c r="E52" s="12">
        <v>494511.52</v>
      </c>
      <c r="F52" s="12">
        <v>494511.52</v>
      </c>
      <c r="G52" s="12"/>
      <c r="H52" s="12"/>
      <c r="I52" s="12"/>
      <c r="J52" s="12"/>
      <c r="K52" s="11" t="s">
        <v>99</v>
      </c>
      <c r="L52" s="13">
        <v>43831</v>
      </c>
      <c r="M52" s="13">
        <v>44135</v>
      </c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</row>
    <row r="53" spans="1:99" ht="14.25" hidden="1" customHeight="1" x14ac:dyDescent="0.3">
      <c r="A53" s="11" t="s">
        <v>197</v>
      </c>
      <c r="B53" s="11" t="s">
        <v>196</v>
      </c>
      <c r="C53" s="12"/>
      <c r="D53" s="12"/>
      <c r="E53" s="12">
        <v>494511.52</v>
      </c>
      <c r="F53" s="12">
        <v>494511.52</v>
      </c>
      <c r="G53" s="12"/>
      <c r="H53" s="12"/>
      <c r="I53" s="12"/>
      <c r="J53" s="12"/>
      <c r="K53" s="11" t="s">
        <v>99</v>
      </c>
      <c r="L53" s="13">
        <v>43831</v>
      </c>
      <c r="M53" s="13">
        <v>44135</v>
      </c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</row>
    <row r="54" spans="1:99" ht="14.25" hidden="1" customHeight="1" x14ac:dyDescent="0.3">
      <c r="A54" s="11" t="s">
        <v>198</v>
      </c>
      <c r="B54" s="11" t="s">
        <v>199</v>
      </c>
      <c r="C54" s="12"/>
      <c r="D54" s="12">
        <v>60873.78</v>
      </c>
      <c r="E54" s="12">
        <v>227557.32</v>
      </c>
      <c r="F54" s="12">
        <v>210747.73</v>
      </c>
      <c r="G54" s="12"/>
      <c r="H54" s="12"/>
      <c r="I54" s="12"/>
      <c r="J54" s="8">
        <v>44064.19</v>
      </c>
      <c r="K54" s="11" t="s">
        <v>99</v>
      </c>
      <c r="L54" s="13">
        <v>43831</v>
      </c>
      <c r="M54" s="13">
        <v>44135</v>
      </c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</row>
    <row r="55" spans="1:99" ht="14.25" customHeight="1" x14ac:dyDescent="0.3">
      <c r="A55" s="11" t="s">
        <v>200</v>
      </c>
      <c r="B55" s="11" t="s">
        <v>201</v>
      </c>
      <c r="C55" s="12"/>
      <c r="D55" s="12">
        <v>14701.97</v>
      </c>
      <c r="E55" s="12">
        <v>26609.03</v>
      </c>
      <c r="F55" s="12">
        <v>33223.339999999997</v>
      </c>
      <c r="G55" s="12"/>
      <c r="H55" s="12"/>
      <c r="I55" s="12"/>
      <c r="J55" s="8">
        <v>21316.28</v>
      </c>
      <c r="K55" s="11" t="s">
        <v>99</v>
      </c>
      <c r="L55" s="13">
        <v>43831</v>
      </c>
      <c r="M55" s="13">
        <v>44135</v>
      </c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</row>
    <row r="56" spans="1:99" ht="14.25" hidden="1" customHeight="1" x14ac:dyDescent="0.3">
      <c r="A56" s="11" t="s">
        <v>202</v>
      </c>
      <c r="B56" s="11" t="s">
        <v>203</v>
      </c>
      <c r="C56" s="12"/>
      <c r="D56" s="12">
        <v>13445.23</v>
      </c>
      <c r="E56" s="12">
        <v>26501.64</v>
      </c>
      <c r="F56" s="12">
        <v>33223.339999999997</v>
      </c>
      <c r="G56" s="12"/>
      <c r="H56" s="12"/>
      <c r="I56" s="12"/>
      <c r="J56" s="12">
        <v>20166.93</v>
      </c>
      <c r="K56" s="11" t="s">
        <v>99</v>
      </c>
      <c r="L56" s="13">
        <v>43831</v>
      </c>
      <c r="M56" s="13">
        <v>44135</v>
      </c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</row>
    <row r="57" spans="1:99" ht="14.25" hidden="1" customHeight="1" x14ac:dyDescent="0.3">
      <c r="A57" s="11" t="s">
        <v>204</v>
      </c>
      <c r="B57" s="11" t="s">
        <v>205</v>
      </c>
      <c r="C57" s="12"/>
      <c r="D57" s="12">
        <v>13445.23</v>
      </c>
      <c r="E57" s="12">
        <v>26501.64</v>
      </c>
      <c r="F57" s="12">
        <v>33223.339999999997</v>
      </c>
      <c r="G57" s="12"/>
      <c r="H57" s="12"/>
      <c r="I57" s="12"/>
      <c r="J57" s="12">
        <v>20166.93</v>
      </c>
      <c r="K57" s="11" t="s">
        <v>99</v>
      </c>
      <c r="L57" s="13">
        <v>43831</v>
      </c>
      <c r="M57" s="13">
        <v>44135</v>
      </c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</row>
    <row r="58" spans="1:99" ht="14.25" hidden="1" customHeight="1" x14ac:dyDescent="0.3">
      <c r="A58" s="11" t="s">
        <v>206</v>
      </c>
      <c r="B58" s="11" t="s">
        <v>207</v>
      </c>
      <c r="C58" s="12"/>
      <c r="D58" s="12">
        <v>414</v>
      </c>
      <c r="E58" s="12"/>
      <c r="F58" s="12"/>
      <c r="G58" s="12"/>
      <c r="H58" s="12"/>
      <c r="I58" s="12"/>
      <c r="J58" s="12">
        <v>414</v>
      </c>
      <c r="K58" s="11" t="s">
        <v>99</v>
      </c>
      <c r="L58" s="13">
        <v>43831</v>
      </c>
      <c r="M58" s="13">
        <v>44135</v>
      </c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</row>
    <row r="59" spans="1:99" ht="14.25" hidden="1" customHeight="1" x14ac:dyDescent="0.3">
      <c r="A59" s="11" t="s">
        <v>208</v>
      </c>
      <c r="B59" s="11" t="s">
        <v>209</v>
      </c>
      <c r="C59" s="12"/>
      <c r="D59" s="12">
        <v>842.74</v>
      </c>
      <c r="E59" s="12">
        <v>107.39</v>
      </c>
      <c r="F59" s="12"/>
      <c r="G59" s="12"/>
      <c r="H59" s="12"/>
      <c r="I59" s="12"/>
      <c r="J59" s="12">
        <v>735.35</v>
      </c>
      <c r="K59" s="11" t="s">
        <v>99</v>
      </c>
      <c r="L59" s="13">
        <v>43831</v>
      </c>
      <c r="M59" s="13">
        <v>44135</v>
      </c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</row>
    <row r="60" spans="1:99" ht="14.25" customHeight="1" x14ac:dyDescent="0.3">
      <c r="A60" s="7" t="s">
        <v>210</v>
      </c>
      <c r="B60" s="7" t="s">
        <v>211</v>
      </c>
      <c r="C60" s="8">
        <v>267.56</v>
      </c>
      <c r="D60" s="8"/>
      <c r="E60" s="8">
        <v>89927.82</v>
      </c>
      <c r="F60" s="8">
        <v>89927.82</v>
      </c>
      <c r="G60" s="8"/>
      <c r="H60" s="8"/>
      <c r="I60" s="8">
        <v>267.56</v>
      </c>
      <c r="J60" s="8"/>
      <c r="K60" s="11" t="s">
        <v>99</v>
      </c>
      <c r="L60" s="13">
        <v>43831</v>
      </c>
      <c r="M60" s="13">
        <v>44135</v>
      </c>
      <c r="N60" s="14" t="s">
        <v>185</v>
      </c>
      <c r="O60" s="14" t="s">
        <v>212</v>
      </c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</row>
    <row r="61" spans="1:99" ht="14.25" customHeight="1" x14ac:dyDescent="0.3">
      <c r="A61" s="11" t="s">
        <v>213</v>
      </c>
      <c r="B61" s="11" t="s">
        <v>214</v>
      </c>
      <c r="C61" s="12"/>
      <c r="D61" s="12">
        <v>37382.33</v>
      </c>
      <c r="E61" s="12">
        <v>83280.34</v>
      </c>
      <c r="F61" s="12">
        <v>74828.44</v>
      </c>
      <c r="G61" s="12"/>
      <c r="H61" s="12"/>
      <c r="I61" s="12"/>
      <c r="J61" s="8">
        <v>28930.43</v>
      </c>
      <c r="K61" s="11" t="s">
        <v>99</v>
      </c>
      <c r="L61" s="13">
        <v>43831</v>
      </c>
      <c r="M61" s="13">
        <v>44135</v>
      </c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</row>
    <row r="62" spans="1:99" ht="14.25" hidden="1" customHeight="1" x14ac:dyDescent="0.3">
      <c r="A62" s="11" t="s">
        <v>215</v>
      </c>
      <c r="B62" s="11" t="s">
        <v>216</v>
      </c>
      <c r="C62" s="12"/>
      <c r="D62" s="12">
        <v>37382.33</v>
      </c>
      <c r="E62" s="12">
        <v>83280.34</v>
      </c>
      <c r="F62" s="12">
        <v>74828.44</v>
      </c>
      <c r="G62" s="12"/>
      <c r="H62" s="12"/>
      <c r="I62" s="12"/>
      <c r="J62" s="12">
        <v>28930.43</v>
      </c>
      <c r="K62" s="11" t="s">
        <v>99</v>
      </c>
      <c r="L62" s="13">
        <v>43831</v>
      </c>
      <c r="M62" s="13">
        <v>44135</v>
      </c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</row>
    <row r="63" spans="1:99" ht="14.25" customHeight="1" x14ac:dyDescent="0.3">
      <c r="A63" s="11" t="s">
        <v>217</v>
      </c>
      <c r="B63" s="11" t="s">
        <v>218</v>
      </c>
      <c r="C63" s="12"/>
      <c r="D63" s="12">
        <v>8633.98</v>
      </c>
      <c r="E63" s="12">
        <v>19074.400000000001</v>
      </c>
      <c r="F63" s="12">
        <v>17008.419999999998</v>
      </c>
      <c r="G63" s="12"/>
      <c r="H63" s="12"/>
      <c r="I63" s="12"/>
      <c r="J63" s="8">
        <v>6568</v>
      </c>
      <c r="K63" s="11" t="s">
        <v>99</v>
      </c>
      <c r="L63" s="13">
        <v>43831</v>
      </c>
      <c r="M63" s="13">
        <v>44135</v>
      </c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</row>
    <row r="64" spans="1:99" ht="14.25" hidden="1" customHeight="1" x14ac:dyDescent="0.3">
      <c r="A64" s="11" t="s">
        <v>219</v>
      </c>
      <c r="B64" s="11" t="s">
        <v>220</v>
      </c>
      <c r="C64" s="12"/>
      <c r="D64" s="12">
        <v>8633.98</v>
      </c>
      <c r="E64" s="12">
        <v>19074.400000000001</v>
      </c>
      <c r="F64" s="12">
        <v>17008.419999999998</v>
      </c>
      <c r="G64" s="12"/>
      <c r="H64" s="12"/>
      <c r="I64" s="12"/>
      <c r="J64" s="12">
        <v>6568</v>
      </c>
      <c r="K64" s="11" t="s">
        <v>99</v>
      </c>
      <c r="L64" s="13">
        <v>43831</v>
      </c>
      <c r="M64" s="13">
        <v>44135</v>
      </c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</row>
    <row r="65" spans="1:99" ht="14.25" customHeight="1" x14ac:dyDescent="0.3">
      <c r="A65" s="11" t="s">
        <v>221</v>
      </c>
      <c r="B65" s="11" t="s">
        <v>222</v>
      </c>
      <c r="C65" s="12"/>
      <c r="D65" s="12">
        <v>15682.65</v>
      </c>
      <c r="E65" s="12">
        <v>34541.019999999997</v>
      </c>
      <c r="F65" s="12">
        <v>31454.31</v>
      </c>
      <c r="G65" s="12"/>
      <c r="H65" s="12"/>
      <c r="I65" s="12"/>
      <c r="J65" s="8">
        <v>12595.94</v>
      </c>
      <c r="K65" s="11" t="s">
        <v>99</v>
      </c>
      <c r="L65" s="13">
        <v>43831</v>
      </c>
      <c r="M65" s="13">
        <v>44135</v>
      </c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</row>
    <row r="66" spans="1:99" ht="14.25" hidden="1" customHeight="1" x14ac:dyDescent="0.3">
      <c r="A66" s="11" t="s">
        <v>223</v>
      </c>
      <c r="B66" s="11" t="s">
        <v>224</v>
      </c>
      <c r="C66" s="12"/>
      <c r="D66" s="12">
        <v>15682.65</v>
      </c>
      <c r="E66" s="12">
        <v>34541.019999999997</v>
      </c>
      <c r="F66" s="12">
        <v>31454.31</v>
      </c>
      <c r="G66" s="12"/>
      <c r="H66" s="12"/>
      <c r="I66" s="12"/>
      <c r="J66" s="12">
        <v>12595.94</v>
      </c>
      <c r="K66" s="11" t="s">
        <v>99</v>
      </c>
      <c r="L66" s="13">
        <v>43831</v>
      </c>
      <c r="M66" s="13">
        <v>44135</v>
      </c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</row>
    <row r="67" spans="1:99" ht="14.25" customHeight="1" x14ac:dyDescent="0.3">
      <c r="A67" s="11" t="s">
        <v>225</v>
      </c>
      <c r="B67" s="11" t="s">
        <v>226</v>
      </c>
      <c r="C67" s="12"/>
      <c r="D67" s="12"/>
      <c r="E67" s="12">
        <v>1248</v>
      </c>
      <c r="F67" s="12">
        <v>1248</v>
      </c>
      <c r="G67" s="12"/>
      <c r="H67" s="12"/>
      <c r="I67" s="12"/>
      <c r="J67" s="12"/>
      <c r="K67" s="11" t="s">
        <v>99</v>
      </c>
      <c r="L67" s="13">
        <v>43831</v>
      </c>
      <c r="M67" s="13">
        <v>44135</v>
      </c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</row>
    <row r="68" spans="1:99" ht="14.25" customHeight="1" x14ac:dyDescent="0.3">
      <c r="A68" s="11" t="s">
        <v>227</v>
      </c>
      <c r="B68" s="11" t="s">
        <v>228</v>
      </c>
      <c r="C68" s="12"/>
      <c r="D68" s="12">
        <v>59741.57</v>
      </c>
      <c r="E68" s="12"/>
      <c r="F68" s="12"/>
      <c r="G68" s="12"/>
      <c r="H68" s="12"/>
      <c r="I68" s="12"/>
      <c r="J68" s="8">
        <v>59741.57</v>
      </c>
      <c r="K68" s="11" t="s">
        <v>99</v>
      </c>
      <c r="L68" s="13">
        <v>43831</v>
      </c>
      <c r="M68" s="13">
        <v>44135</v>
      </c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</row>
    <row r="69" spans="1:99" ht="14.25" customHeight="1" x14ac:dyDescent="0.3">
      <c r="A69" s="11" t="s">
        <v>229</v>
      </c>
      <c r="B69" s="11" t="s">
        <v>230</v>
      </c>
      <c r="C69" s="12">
        <v>204409.93</v>
      </c>
      <c r="D69" s="12"/>
      <c r="E69" s="12">
        <v>873087.55</v>
      </c>
      <c r="F69" s="12">
        <v>811893.55</v>
      </c>
      <c r="G69" s="12"/>
      <c r="H69" s="12"/>
      <c r="I69" s="8">
        <v>265603.93</v>
      </c>
      <c r="J69" s="12"/>
      <c r="K69" s="11" t="s">
        <v>99</v>
      </c>
      <c r="L69" s="13">
        <v>43831</v>
      </c>
      <c r="M69" s="13">
        <v>44135</v>
      </c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</row>
    <row r="70" spans="1:99" ht="14.25" customHeight="1" x14ac:dyDescent="0.3">
      <c r="A70" s="11" t="s">
        <v>231</v>
      </c>
      <c r="B70" s="11" t="s">
        <v>232</v>
      </c>
      <c r="C70" s="12"/>
      <c r="D70" s="12">
        <v>4345.54</v>
      </c>
      <c r="E70" s="12">
        <v>4324.99</v>
      </c>
      <c r="F70" s="12">
        <v>113297.91</v>
      </c>
      <c r="G70" s="12"/>
      <c r="H70" s="12"/>
      <c r="I70" s="12"/>
      <c r="J70" s="8">
        <v>113318.46</v>
      </c>
      <c r="K70" s="11" t="s">
        <v>99</v>
      </c>
      <c r="L70" s="13">
        <v>43831</v>
      </c>
      <c r="M70" s="13">
        <v>44135</v>
      </c>
      <c r="N70" s="12">
        <f>J55+J61+J63+J65</f>
        <v>69410.649999999994</v>
      </c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</row>
    <row r="71" spans="1:99" ht="14.25" hidden="1" customHeight="1" x14ac:dyDescent="0.3">
      <c r="A71" s="11" t="s">
        <v>233</v>
      </c>
      <c r="B71" s="11" t="s">
        <v>234</v>
      </c>
      <c r="C71" s="12"/>
      <c r="D71" s="12">
        <v>86.43</v>
      </c>
      <c r="E71" s="12"/>
      <c r="F71" s="12"/>
      <c r="G71" s="12"/>
      <c r="H71" s="12"/>
      <c r="I71" s="12"/>
      <c r="J71" s="12">
        <v>86.43</v>
      </c>
      <c r="K71" s="11" t="s">
        <v>99</v>
      </c>
      <c r="L71" s="13">
        <v>43831</v>
      </c>
      <c r="M71" s="13">
        <v>44135</v>
      </c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</row>
    <row r="72" spans="1:99" ht="14.25" hidden="1" customHeight="1" x14ac:dyDescent="0.3">
      <c r="A72" s="11" t="s">
        <v>235</v>
      </c>
      <c r="B72" s="11" t="s">
        <v>236</v>
      </c>
      <c r="C72" s="12"/>
      <c r="D72" s="12">
        <v>4259.1099999999997</v>
      </c>
      <c r="E72" s="12">
        <v>4324.99</v>
      </c>
      <c r="F72" s="12">
        <v>113297.91</v>
      </c>
      <c r="G72" s="12"/>
      <c r="H72" s="12"/>
      <c r="I72" s="12"/>
      <c r="J72" s="12">
        <v>113232.03</v>
      </c>
      <c r="K72" s="11" t="s">
        <v>99</v>
      </c>
      <c r="L72" s="13">
        <v>43831</v>
      </c>
      <c r="M72" s="13">
        <v>44135</v>
      </c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</row>
    <row r="73" spans="1:99" ht="14.25" customHeight="1" x14ac:dyDescent="0.3">
      <c r="A73" s="1" t="s">
        <v>237</v>
      </c>
      <c r="B73" s="1" t="s">
        <v>238</v>
      </c>
      <c r="C73" s="2">
        <v>91166.399999999994</v>
      </c>
      <c r="D73" s="2"/>
      <c r="E73" s="2">
        <v>64718.31</v>
      </c>
      <c r="F73" s="2">
        <v>86221.72</v>
      </c>
      <c r="G73" s="2"/>
      <c r="H73" s="2"/>
      <c r="I73" s="2">
        <v>69662.990000000005</v>
      </c>
      <c r="J73" s="2"/>
      <c r="K73" s="1" t="s">
        <v>99</v>
      </c>
      <c r="L73" s="3">
        <v>43831</v>
      </c>
      <c r="M73" s="3">
        <v>44135</v>
      </c>
      <c r="N73" s="4"/>
    </row>
    <row r="74" spans="1:99" ht="14.25" customHeight="1" x14ac:dyDescent="0.3">
      <c r="A74" s="1" t="s">
        <v>239</v>
      </c>
      <c r="B74" s="1" t="s">
        <v>240</v>
      </c>
      <c r="C74" s="2">
        <v>42845.2</v>
      </c>
      <c r="D74" s="2"/>
      <c r="E74" s="2">
        <v>1742002.28</v>
      </c>
      <c r="F74" s="2">
        <v>1784541.92</v>
      </c>
      <c r="G74" s="2"/>
      <c r="H74" s="2"/>
      <c r="I74" s="2">
        <v>305.56</v>
      </c>
      <c r="J74" s="2"/>
      <c r="K74" s="1" t="s">
        <v>99</v>
      </c>
      <c r="L74" s="3">
        <v>43831</v>
      </c>
      <c r="M74" s="3">
        <v>44135</v>
      </c>
      <c r="N74" s="4"/>
    </row>
    <row r="75" spans="1:99" ht="14.25" hidden="1" customHeight="1" x14ac:dyDescent="0.3">
      <c r="A75" s="1" t="s">
        <v>241</v>
      </c>
      <c r="B75" s="1" t="s">
        <v>242</v>
      </c>
      <c r="C75" s="2">
        <v>3.32</v>
      </c>
      <c r="D75" s="2"/>
      <c r="E75" s="2">
        <v>64615</v>
      </c>
      <c r="F75" s="2">
        <v>64590.95</v>
      </c>
      <c r="G75" s="2"/>
      <c r="H75" s="2"/>
      <c r="I75" s="2">
        <v>27.37</v>
      </c>
      <c r="J75" s="2"/>
      <c r="K75" s="1" t="s">
        <v>99</v>
      </c>
      <c r="L75" s="3">
        <v>43831</v>
      </c>
      <c r="M75" s="3">
        <v>44135</v>
      </c>
      <c r="N75" s="4"/>
    </row>
    <row r="76" spans="1:99" ht="14.25" hidden="1" customHeight="1" x14ac:dyDescent="0.3">
      <c r="A76" s="1" t="s">
        <v>243</v>
      </c>
      <c r="B76" s="1" t="s">
        <v>244</v>
      </c>
      <c r="C76" s="2">
        <v>42841.88</v>
      </c>
      <c r="D76" s="2"/>
      <c r="E76" s="2">
        <v>1677387.28</v>
      </c>
      <c r="F76" s="2">
        <v>1719950.97</v>
      </c>
      <c r="G76" s="2"/>
      <c r="H76" s="2"/>
      <c r="I76" s="2">
        <v>278.19</v>
      </c>
      <c r="J76" s="2"/>
      <c r="K76" s="1" t="s">
        <v>99</v>
      </c>
      <c r="L76" s="3">
        <v>43831</v>
      </c>
      <c r="M76" s="3">
        <v>44135</v>
      </c>
      <c r="N76" s="4"/>
    </row>
    <row r="77" spans="1:99" ht="14.25" customHeight="1" x14ac:dyDescent="0.3">
      <c r="A77" s="1" t="s">
        <v>245</v>
      </c>
      <c r="B77" s="1" t="s">
        <v>246</v>
      </c>
      <c r="C77" s="2">
        <v>33.869999999999997</v>
      </c>
      <c r="D77" s="2"/>
      <c r="E77" s="2">
        <v>507664.84</v>
      </c>
      <c r="F77" s="2">
        <v>507696.46</v>
      </c>
      <c r="G77" s="2"/>
      <c r="H77" s="2"/>
      <c r="I77" s="2">
        <v>2.25</v>
      </c>
      <c r="J77" s="2"/>
      <c r="K77" s="1" t="s">
        <v>99</v>
      </c>
      <c r="L77" s="3">
        <v>43831</v>
      </c>
      <c r="M77" s="3">
        <v>44135</v>
      </c>
      <c r="N77" s="4"/>
    </row>
    <row r="78" spans="1:99" ht="14.25" hidden="1" customHeight="1" x14ac:dyDescent="0.3">
      <c r="A78" s="1" t="s">
        <v>247</v>
      </c>
      <c r="B78" s="1" t="s">
        <v>248</v>
      </c>
      <c r="C78" s="2">
        <v>2.2000000000000002</v>
      </c>
      <c r="D78" s="2"/>
      <c r="E78" s="2"/>
      <c r="F78" s="2"/>
      <c r="G78" s="2"/>
      <c r="H78" s="2"/>
      <c r="I78" s="2">
        <v>2.2000000000000002</v>
      </c>
      <c r="J78" s="2"/>
      <c r="K78" s="1" t="s">
        <v>99</v>
      </c>
      <c r="L78" s="3">
        <v>43831</v>
      </c>
      <c r="M78" s="3">
        <v>44135</v>
      </c>
      <c r="N78" s="4"/>
    </row>
    <row r="79" spans="1:99" ht="14.25" hidden="1" customHeight="1" x14ac:dyDescent="0.3">
      <c r="A79" s="1" t="s">
        <v>249</v>
      </c>
      <c r="B79" s="1" t="s">
        <v>250</v>
      </c>
      <c r="C79" s="2">
        <v>9.9700000000000006</v>
      </c>
      <c r="D79" s="2"/>
      <c r="E79" s="2"/>
      <c r="F79" s="2"/>
      <c r="G79" s="2"/>
      <c r="H79" s="2"/>
      <c r="I79" s="2">
        <v>9.9700000000000006</v>
      </c>
      <c r="J79" s="2"/>
      <c r="K79" s="1" t="s">
        <v>99</v>
      </c>
      <c r="L79" s="3">
        <v>43831</v>
      </c>
      <c r="M79" s="3">
        <v>44135</v>
      </c>
      <c r="N79" s="4"/>
    </row>
    <row r="80" spans="1:99" ht="14.25" hidden="1" customHeight="1" x14ac:dyDescent="0.3">
      <c r="A80" s="1" t="s">
        <v>251</v>
      </c>
      <c r="B80" s="1" t="s">
        <v>252</v>
      </c>
      <c r="C80" s="2">
        <v>31.67</v>
      </c>
      <c r="D80" s="2"/>
      <c r="E80" s="2">
        <v>507664.84</v>
      </c>
      <c r="F80" s="2">
        <v>507696.46</v>
      </c>
      <c r="G80" s="2"/>
      <c r="H80" s="2"/>
      <c r="I80" s="2">
        <v>0.05</v>
      </c>
      <c r="J80" s="2"/>
      <c r="K80" s="1" t="s">
        <v>99</v>
      </c>
      <c r="L80" s="3">
        <v>43831</v>
      </c>
      <c r="M80" s="3">
        <v>44135</v>
      </c>
      <c r="N80" s="4"/>
    </row>
    <row r="81" spans="1:14" ht="14.25" customHeight="1" x14ac:dyDescent="0.3">
      <c r="A81" s="1" t="s">
        <v>253</v>
      </c>
      <c r="B81" s="1" t="s">
        <v>254</v>
      </c>
      <c r="C81" s="2">
        <v>0.3</v>
      </c>
      <c r="D81" s="2"/>
      <c r="E81" s="2"/>
      <c r="F81" s="2"/>
      <c r="G81" s="2"/>
      <c r="H81" s="2"/>
      <c r="I81" s="2">
        <v>0.3</v>
      </c>
      <c r="J81" s="2"/>
      <c r="K81" s="1" t="s">
        <v>99</v>
      </c>
      <c r="L81" s="3">
        <v>43831</v>
      </c>
      <c r="M81" s="3">
        <v>44135</v>
      </c>
      <c r="N81" s="4"/>
    </row>
    <row r="82" spans="1:14" ht="14.25" hidden="1" customHeight="1" x14ac:dyDescent="0.3">
      <c r="A82" s="1" t="s">
        <v>255</v>
      </c>
      <c r="B82" s="1" t="s">
        <v>256</v>
      </c>
      <c r="C82" s="2">
        <v>0.3</v>
      </c>
      <c r="D82" s="2"/>
      <c r="E82" s="2"/>
      <c r="F82" s="2"/>
      <c r="G82" s="2"/>
      <c r="H82" s="2"/>
      <c r="I82" s="2">
        <v>0.3</v>
      </c>
      <c r="J82" s="2"/>
      <c r="K82" s="1" t="s">
        <v>99</v>
      </c>
      <c r="L82" s="3">
        <v>43831</v>
      </c>
      <c r="M82" s="3">
        <v>44135</v>
      </c>
      <c r="N82" s="4"/>
    </row>
    <row r="83" spans="1:14" ht="14.25" customHeight="1" x14ac:dyDescent="0.3">
      <c r="A83" s="1" t="s">
        <v>257</v>
      </c>
      <c r="B83" s="1" t="s">
        <v>258</v>
      </c>
      <c r="C83" s="2"/>
      <c r="D83" s="2"/>
      <c r="E83" s="2">
        <v>1523270.93</v>
      </c>
      <c r="F83" s="2">
        <v>1523270.93</v>
      </c>
      <c r="G83" s="2"/>
      <c r="H83" s="2"/>
      <c r="I83" s="2"/>
      <c r="J83" s="2"/>
      <c r="K83" s="1" t="s">
        <v>99</v>
      </c>
      <c r="L83" s="3">
        <v>43831</v>
      </c>
      <c r="M83" s="3">
        <v>44135</v>
      </c>
      <c r="N83" s="4"/>
    </row>
    <row r="84" spans="1:14" ht="14.25" hidden="1" customHeight="1" x14ac:dyDescent="0.3">
      <c r="A84" s="1" t="s">
        <v>259</v>
      </c>
      <c r="B84" s="1" t="s">
        <v>260</v>
      </c>
      <c r="C84" s="2"/>
      <c r="D84" s="2"/>
      <c r="E84" s="2">
        <v>1486814.34</v>
      </c>
      <c r="F84" s="2">
        <v>1486814.34</v>
      </c>
      <c r="G84" s="2"/>
      <c r="H84" s="2"/>
      <c r="I84" s="2"/>
      <c r="J84" s="2"/>
      <c r="K84" s="1" t="s">
        <v>99</v>
      </c>
      <c r="L84" s="3">
        <v>43831</v>
      </c>
      <c r="M84" s="3">
        <v>44135</v>
      </c>
      <c r="N84" s="4"/>
    </row>
    <row r="85" spans="1:14" ht="14.25" hidden="1" customHeight="1" x14ac:dyDescent="0.3">
      <c r="A85" s="1" t="s">
        <v>261</v>
      </c>
      <c r="B85" s="1" t="s">
        <v>262</v>
      </c>
      <c r="C85" s="2"/>
      <c r="D85" s="2"/>
      <c r="E85" s="2">
        <v>14984.88</v>
      </c>
      <c r="F85" s="2">
        <v>14984.88</v>
      </c>
      <c r="G85" s="2"/>
      <c r="H85" s="2"/>
      <c r="I85" s="2"/>
      <c r="J85" s="2"/>
      <c r="K85" s="1" t="s">
        <v>99</v>
      </c>
      <c r="L85" s="3">
        <v>43831</v>
      </c>
      <c r="M85" s="3">
        <v>44135</v>
      </c>
      <c r="N85" s="4"/>
    </row>
    <row r="86" spans="1:14" ht="14.25" hidden="1" customHeight="1" x14ac:dyDescent="0.3">
      <c r="A86" s="1" t="s">
        <v>263</v>
      </c>
      <c r="B86" s="1" t="s">
        <v>264</v>
      </c>
      <c r="C86" s="2"/>
      <c r="D86" s="2"/>
      <c r="E86" s="2">
        <v>20.98</v>
      </c>
      <c r="F86" s="2">
        <v>20.98</v>
      </c>
      <c r="G86" s="2"/>
      <c r="H86" s="2"/>
      <c r="I86" s="2"/>
      <c r="J86" s="2"/>
      <c r="K86" s="1" t="s">
        <v>99</v>
      </c>
      <c r="L86" s="3">
        <v>43831</v>
      </c>
      <c r="M86" s="3">
        <v>44135</v>
      </c>
      <c r="N86" s="4"/>
    </row>
    <row r="87" spans="1:14" ht="14.25" hidden="1" customHeight="1" x14ac:dyDescent="0.3">
      <c r="A87" s="1" t="s">
        <v>265</v>
      </c>
      <c r="B87" s="1" t="s">
        <v>266</v>
      </c>
      <c r="C87" s="2"/>
      <c r="D87" s="2"/>
      <c r="E87" s="2">
        <v>787.03</v>
      </c>
      <c r="F87" s="2">
        <v>787.03</v>
      </c>
      <c r="G87" s="2"/>
      <c r="H87" s="2"/>
      <c r="I87" s="2"/>
      <c r="J87" s="2"/>
      <c r="K87" s="1" t="s">
        <v>99</v>
      </c>
      <c r="L87" s="3">
        <v>43831</v>
      </c>
      <c r="M87" s="3">
        <v>44135</v>
      </c>
      <c r="N87" s="4"/>
    </row>
    <row r="88" spans="1:14" ht="14.25" hidden="1" customHeight="1" x14ac:dyDescent="0.3">
      <c r="A88" s="1" t="s">
        <v>267</v>
      </c>
      <c r="B88" s="1" t="s">
        <v>268</v>
      </c>
      <c r="C88" s="2"/>
      <c r="D88" s="2"/>
      <c r="E88" s="2">
        <v>20663.7</v>
      </c>
      <c r="F88" s="2">
        <v>20663.7</v>
      </c>
      <c r="G88" s="2"/>
      <c r="H88" s="2"/>
      <c r="I88" s="2"/>
      <c r="J88" s="2"/>
      <c r="K88" s="1" t="s">
        <v>99</v>
      </c>
      <c r="L88" s="3">
        <v>43831</v>
      </c>
      <c r="M88" s="3">
        <v>44135</v>
      </c>
      <c r="N88" s="4"/>
    </row>
    <row r="89" spans="1:14" ht="14.25" customHeight="1" x14ac:dyDescent="0.3">
      <c r="A89" s="1" t="s">
        <v>269</v>
      </c>
      <c r="B89" s="1" t="s">
        <v>270</v>
      </c>
      <c r="C89" s="2"/>
      <c r="D89" s="2"/>
      <c r="E89" s="2">
        <v>39046.58</v>
      </c>
      <c r="F89" s="2">
        <v>39046.58</v>
      </c>
      <c r="G89" s="2"/>
      <c r="H89" s="2"/>
      <c r="I89" s="2"/>
      <c r="J89" s="2"/>
      <c r="K89" s="1" t="s">
        <v>99</v>
      </c>
      <c r="L89" s="3">
        <v>43831</v>
      </c>
      <c r="M89" s="3">
        <v>44135</v>
      </c>
      <c r="N89" s="4"/>
    </row>
    <row r="90" spans="1:14" ht="14.25" hidden="1" customHeight="1" x14ac:dyDescent="0.3">
      <c r="A90" s="1" t="s">
        <v>271</v>
      </c>
      <c r="B90" s="1" t="s">
        <v>272</v>
      </c>
      <c r="C90" s="2"/>
      <c r="D90" s="2"/>
      <c r="E90" s="2">
        <v>17010</v>
      </c>
      <c r="F90" s="2">
        <v>17010</v>
      </c>
      <c r="G90" s="2"/>
      <c r="H90" s="2"/>
      <c r="I90" s="2"/>
      <c r="J90" s="2"/>
      <c r="K90" s="1" t="s">
        <v>99</v>
      </c>
      <c r="L90" s="3">
        <v>43831</v>
      </c>
      <c r="M90" s="3">
        <v>44135</v>
      </c>
      <c r="N90" s="4"/>
    </row>
    <row r="91" spans="1:14" ht="14.25" hidden="1" customHeight="1" x14ac:dyDescent="0.3">
      <c r="A91" s="1" t="s">
        <v>273</v>
      </c>
      <c r="B91" s="1" t="s">
        <v>274</v>
      </c>
      <c r="C91" s="2"/>
      <c r="D91" s="2"/>
      <c r="E91" s="2">
        <v>500</v>
      </c>
      <c r="F91" s="2">
        <v>500</v>
      </c>
      <c r="G91" s="2"/>
      <c r="H91" s="2"/>
      <c r="I91" s="2"/>
      <c r="J91" s="2"/>
      <c r="K91" s="1" t="s">
        <v>99</v>
      </c>
      <c r="L91" s="3">
        <v>43831</v>
      </c>
      <c r="M91" s="3">
        <v>44135</v>
      </c>
      <c r="N91" s="4"/>
    </row>
    <row r="92" spans="1:14" ht="14.25" hidden="1" customHeight="1" x14ac:dyDescent="0.3">
      <c r="A92" s="1" t="s">
        <v>275</v>
      </c>
      <c r="B92" s="1" t="s">
        <v>276</v>
      </c>
      <c r="C92" s="2"/>
      <c r="D92" s="2"/>
      <c r="E92" s="2">
        <v>1431.92</v>
      </c>
      <c r="F92" s="2">
        <v>1431.92</v>
      </c>
      <c r="G92" s="2"/>
      <c r="H92" s="2"/>
      <c r="I92" s="2"/>
      <c r="J92" s="2"/>
      <c r="K92" s="1" t="s">
        <v>99</v>
      </c>
      <c r="L92" s="3">
        <v>43831</v>
      </c>
      <c r="M92" s="3">
        <v>44135</v>
      </c>
      <c r="N92" s="4"/>
    </row>
    <row r="93" spans="1:14" ht="14.25" hidden="1" customHeight="1" x14ac:dyDescent="0.3">
      <c r="A93" s="1" t="s">
        <v>277</v>
      </c>
      <c r="B93" s="1" t="s">
        <v>278</v>
      </c>
      <c r="C93" s="2"/>
      <c r="D93" s="2"/>
      <c r="E93" s="2">
        <v>1306.29</v>
      </c>
      <c r="F93" s="2">
        <v>1306.29</v>
      </c>
      <c r="G93" s="2"/>
      <c r="H93" s="2"/>
      <c r="I93" s="2"/>
      <c r="J93" s="2"/>
      <c r="K93" s="1" t="s">
        <v>99</v>
      </c>
      <c r="L93" s="3">
        <v>43831</v>
      </c>
      <c r="M93" s="3">
        <v>44135</v>
      </c>
      <c r="N93" s="4"/>
    </row>
    <row r="94" spans="1:14" ht="14.25" hidden="1" customHeight="1" x14ac:dyDescent="0.3">
      <c r="A94" s="1" t="s">
        <v>279</v>
      </c>
      <c r="B94" s="1" t="s">
        <v>280</v>
      </c>
      <c r="C94" s="2"/>
      <c r="D94" s="2"/>
      <c r="E94" s="2">
        <v>544.52</v>
      </c>
      <c r="F94" s="2">
        <v>544.52</v>
      </c>
      <c r="G94" s="2"/>
      <c r="H94" s="2"/>
      <c r="I94" s="2"/>
      <c r="J94" s="2"/>
      <c r="K94" s="1" t="s">
        <v>99</v>
      </c>
      <c r="L94" s="3">
        <v>43831</v>
      </c>
      <c r="M94" s="3">
        <v>44135</v>
      </c>
      <c r="N94" s="4"/>
    </row>
    <row r="95" spans="1:14" ht="14.25" hidden="1" customHeight="1" x14ac:dyDescent="0.3">
      <c r="A95" s="1" t="s">
        <v>281</v>
      </c>
      <c r="B95" s="1" t="s">
        <v>282</v>
      </c>
      <c r="C95" s="2"/>
      <c r="D95" s="2"/>
      <c r="E95" s="2">
        <v>796.18</v>
      </c>
      <c r="F95" s="2">
        <v>796.18</v>
      </c>
      <c r="G95" s="2"/>
      <c r="H95" s="2"/>
      <c r="I95" s="2"/>
      <c r="J95" s="2"/>
      <c r="K95" s="1" t="s">
        <v>99</v>
      </c>
      <c r="L95" s="3">
        <v>43831</v>
      </c>
      <c r="M95" s="3">
        <v>44135</v>
      </c>
      <c r="N95" s="4"/>
    </row>
    <row r="96" spans="1:14" ht="14.25" hidden="1" customHeight="1" x14ac:dyDescent="0.3">
      <c r="A96" s="1" t="s">
        <v>283</v>
      </c>
      <c r="B96" s="1" t="s">
        <v>284</v>
      </c>
      <c r="C96" s="2"/>
      <c r="D96" s="2"/>
      <c r="E96" s="2">
        <v>463.11</v>
      </c>
      <c r="F96" s="2">
        <v>463.11</v>
      </c>
      <c r="G96" s="2"/>
      <c r="H96" s="2"/>
      <c r="I96" s="2"/>
      <c r="J96" s="2"/>
      <c r="K96" s="1" t="s">
        <v>99</v>
      </c>
      <c r="L96" s="3">
        <v>43831</v>
      </c>
      <c r="M96" s="3">
        <v>44135</v>
      </c>
      <c r="N96" s="4"/>
    </row>
    <row r="97" spans="1:14" ht="14.25" hidden="1" customHeight="1" x14ac:dyDescent="0.3">
      <c r="A97" s="1" t="s">
        <v>285</v>
      </c>
      <c r="B97" s="1" t="s">
        <v>286</v>
      </c>
      <c r="C97" s="2"/>
      <c r="D97" s="2"/>
      <c r="E97" s="2">
        <v>3414.62</v>
      </c>
      <c r="F97" s="2">
        <v>3414.62</v>
      </c>
      <c r="G97" s="2"/>
      <c r="H97" s="2"/>
      <c r="I97" s="2"/>
      <c r="J97" s="2"/>
      <c r="K97" s="1" t="s">
        <v>99</v>
      </c>
      <c r="L97" s="3">
        <v>43831</v>
      </c>
      <c r="M97" s="3">
        <v>44135</v>
      </c>
      <c r="N97" s="4"/>
    </row>
    <row r="98" spans="1:14" ht="14.25" hidden="1" customHeight="1" x14ac:dyDescent="0.3">
      <c r="A98" s="1" t="s">
        <v>287</v>
      </c>
      <c r="B98" s="1" t="s">
        <v>288</v>
      </c>
      <c r="C98" s="2"/>
      <c r="D98" s="2"/>
      <c r="E98" s="2">
        <v>13579.94</v>
      </c>
      <c r="F98" s="2">
        <v>13579.94</v>
      </c>
      <c r="G98" s="2"/>
      <c r="H98" s="2"/>
      <c r="I98" s="2"/>
      <c r="J98" s="2"/>
      <c r="K98" s="1" t="s">
        <v>99</v>
      </c>
      <c r="L98" s="3">
        <v>43831</v>
      </c>
      <c r="M98" s="3">
        <v>44135</v>
      </c>
      <c r="N98" s="4"/>
    </row>
    <row r="99" spans="1:14" ht="14.25" customHeight="1" x14ac:dyDescent="0.3">
      <c r="A99" s="1" t="s">
        <v>289</v>
      </c>
      <c r="B99" s="1" t="s">
        <v>290</v>
      </c>
      <c r="C99" s="2"/>
      <c r="D99" s="2"/>
      <c r="E99" s="2">
        <v>11031.28</v>
      </c>
      <c r="F99" s="2">
        <v>11031.28</v>
      </c>
      <c r="G99" s="2"/>
      <c r="H99" s="2"/>
      <c r="I99" s="2"/>
      <c r="J99" s="2"/>
      <c r="K99" s="1" t="s">
        <v>99</v>
      </c>
      <c r="L99" s="3">
        <v>43831</v>
      </c>
      <c r="M99" s="3">
        <v>44135</v>
      </c>
      <c r="N99" s="4"/>
    </row>
    <row r="100" spans="1:14" ht="14.25" customHeight="1" x14ac:dyDescent="0.3">
      <c r="A100" s="1" t="s">
        <v>291</v>
      </c>
      <c r="B100" s="1" t="s">
        <v>292</v>
      </c>
      <c r="C100" s="2"/>
      <c r="D100" s="2"/>
      <c r="E100" s="2">
        <v>416922.44</v>
      </c>
      <c r="F100" s="2">
        <v>416922.44</v>
      </c>
      <c r="G100" s="2"/>
      <c r="H100" s="2"/>
      <c r="I100" s="2"/>
      <c r="J100" s="2"/>
      <c r="K100" s="1" t="s">
        <v>99</v>
      </c>
      <c r="L100" s="3">
        <v>43831</v>
      </c>
      <c r="M100" s="3">
        <v>44135</v>
      </c>
      <c r="N100" s="4"/>
    </row>
    <row r="101" spans="1:14" ht="14.25" hidden="1" customHeight="1" x14ac:dyDescent="0.3">
      <c r="A101" s="1" t="s">
        <v>293</v>
      </c>
      <c r="B101" s="1" t="s">
        <v>294</v>
      </c>
      <c r="C101" s="2"/>
      <c r="D101" s="2"/>
      <c r="E101" s="2">
        <v>416922.44</v>
      </c>
      <c r="F101" s="2">
        <v>416922.44</v>
      </c>
      <c r="G101" s="2"/>
      <c r="H101" s="2"/>
      <c r="I101" s="2"/>
      <c r="J101" s="2"/>
      <c r="K101" s="1" t="s">
        <v>99</v>
      </c>
      <c r="L101" s="3">
        <v>43831</v>
      </c>
      <c r="M101" s="3">
        <v>44135</v>
      </c>
      <c r="N101" s="4"/>
    </row>
    <row r="102" spans="1:14" ht="14.25" customHeight="1" x14ac:dyDescent="0.3">
      <c r="A102" s="1" t="s">
        <v>295</v>
      </c>
      <c r="B102" s="1" t="s">
        <v>296</v>
      </c>
      <c r="C102" s="2"/>
      <c r="D102" s="2"/>
      <c r="E102" s="2">
        <v>71624.62</v>
      </c>
      <c r="F102" s="2">
        <v>71624.62</v>
      </c>
      <c r="G102" s="2"/>
      <c r="H102" s="2"/>
      <c r="I102" s="2"/>
      <c r="J102" s="2"/>
      <c r="K102" s="1" t="s">
        <v>99</v>
      </c>
      <c r="L102" s="3">
        <v>43831</v>
      </c>
      <c r="M102" s="3">
        <v>44135</v>
      </c>
      <c r="N102" s="4"/>
    </row>
    <row r="103" spans="1:14" ht="14.25" hidden="1" customHeight="1" x14ac:dyDescent="0.3">
      <c r="A103" s="1" t="s">
        <v>297</v>
      </c>
      <c r="B103" s="1" t="s">
        <v>298</v>
      </c>
      <c r="C103" s="2"/>
      <c r="D103" s="2"/>
      <c r="E103" s="2">
        <v>71624.62</v>
      </c>
      <c r="F103" s="2">
        <v>71624.62</v>
      </c>
      <c r="G103" s="2"/>
      <c r="H103" s="2"/>
      <c r="I103" s="2"/>
      <c r="J103" s="2"/>
      <c r="K103" s="1" t="s">
        <v>99</v>
      </c>
      <c r="L103" s="3">
        <v>43831</v>
      </c>
      <c r="M103" s="3">
        <v>44135</v>
      </c>
      <c r="N103" s="4"/>
    </row>
    <row r="104" spans="1:14" ht="14.25" customHeight="1" x14ac:dyDescent="0.3">
      <c r="A104" s="1" t="s">
        <v>299</v>
      </c>
      <c r="B104" s="1" t="s">
        <v>300</v>
      </c>
      <c r="C104" s="2"/>
      <c r="D104" s="2"/>
      <c r="E104" s="2">
        <v>1196.25</v>
      </c>
      <c r="F104" s="2">
        <v>1196.25</v>
      </c>
      <c r="G104" s="2"/>
      <c r="H104" s="2"/>
      <c r="I104" s="2"/>
      <c r="J104" s="2"/>
      <c r="K104" s="1" t="s">
        <v>99</v>
      </c>
      <c r="L104" s="3">
        <v>43831</v>
      </c>
      <c r="M104" s="3">
        <v>44135</v>
      </c>
      <c r="N104" s="4"/>
    </row>
    <row r="105" spans="1:14" ht="14.25" hidden="1" customHeight="1" x14ac:dyDescent="0.3">
      <c r="A105" s="1" t="s">
        <v>301</v>
      </c>
      <c r="B105" s="1" t="s">
        <v>302</v>
      </c>
      <c r="C105" s="2"/>
      <c r="D105" s="2"/>
      <c r="E105" s="2">
        <v>781.25</v>
      </c>
      <c r="F105" s="2">
        <v>781.25</v>
      </c>
      <c r="G105" s="2"/>
      <c r="H105" s="2"/>
      <c r="I105" s="2"/>
      <c r="J105" s="2"/>
      <c r="K105" s="1" t="s">
        <v>99</v>
      </c>
      <c r="L105" s="3">
        <v>43831</v>
      </c>
      <c r="M105" s="3">
        <v>44135</v>
      </c>
      <c r="N105" s="4"/>
    </row>
    <row r="106" spans="1:14" ht="14.25" hidden="1" customHeight="1" x14ac:dyDescent="0.3">
      <c r="A106" s="1" t="s">
        <v>303</v>
      </c>
      <c r="B106" s="1" t="s">
        <v>304</v>
      </c>
      <c r="C106" s="2"/>
      <c r="D106" s="2"/>
      <c r="E106" s="2">
        <v>415</v>
      </c>
      <c r="F106" s="2">
        <v>415</v>
      </c>
      <c r="G106" s="2"/>
      <c r="H106" s="2"/>
      <c r="I106" s="2"/>
      <c r="J106" s="2"/>
      <c r="K106" s="1" t="s">
        <v>99</v>
      </c>
      <c r="L106" s="3">
        <v>43831</v>
      </c>
      <c r="M106" s="3">
        <v>44135</v>
      </c>
      <c r="N106" s="4"/>
    </row>
    <row r="107" spans="1:14" ht="14.25" customHeight="1" x14ac:dyDescent="0.3">
      <c r="A107" s="1" t="s">
        <v>305</v>
      </c>
      <c r="B107" s="1" t="s">
        <v>306</v>
      </c>
      <c r="C107" s="2"/>
      <c r="D107" s="2"/>
      <c r="E107" s="2">
        <v>2015566.54</v>
      </c>
      <c r="F107" s="2">
        <v>2015566.54</v>
      </c>
      <c r="G107" s="2"/>
      <c r="H107" s="2"/>
      <c r="I107" s="2"/>
      <c r="J107" s="2"/>
      <c r="K107" s="1" t="s">
        <v>99</v>
      </c>
      <c r="L107" s="3">
        <v>43831</v>
      </c>
      <c r="M107" s="3">
        <v>44135</v>
      </c>
      <c r="N107" s="4"/>
    </row>
    <row r="108" spans="1:14" ht="14.25" customHeight="1" x14ac:dyDescent="0.3">
      <c r="A108" s="1" t="s">
        <v>307</v>
      </c>
      <c r="B108" s="1" t="s">
        <v>308</v>
      </c>
      <c r="C108" s="2"/>
      <c r="D108" s="2"/>
      <c r="E108" s="2">
        <v>47525.56</v>
      </c>
      <c r="F108" s="2">
        <v>47525.56</v>
      </c>
      <c r="G108" s="2"/>
      <c r="H108" s="2"/>
      <c r="I108" s="2"/>
      <c r="J108" s="2"/>
      <c r="K108" s="1" t="s">
        <v>99</v>
      </c>
      <c r="L108" s="3">
        <v>43831</v>
      </c>
      <c r="M108" s="3">
        <v>44135</v>
      </c>
      <c r="N108" s="4"/>
    </row>
    <row r="109" spans="1:14" ht="14.25" customHeight="1" x14ac:dyDescent="0.3">
      <c r="A109" s="1" t="s">
        <v>309</v>
      </c>
      <c r="B109" s="1" t="s">
        <v>310</v>
      </c>
      <c r="C109" s="2"/>
      <c r="D109" s="2"/>
      <c r="E109" s="2">
        <v>160.83000000000001</v>
      </c>
      <c r="F109" s="2">
        <v>160.83000000000001</v>
      </c>
      <c r="G109" s="2"/>
      <c r="H109" s="2"/>
      <c r="I109" s="2"/>
      <c r="J109" s="2"/>
      <c r="K109" s="1" t="s">
        <v>99</v>
      </c>
      <c r="L109" s="3">
        <v>43831</v>
      </c>
      <c r="M109" s="3">
        <v>44135</v>
      </c>
      <c r="N109" s="4"/>
    </row>
    <row r="110" spans="1:14" ht="14.25" customHeight="1" x14ac:dyDescent="0.3">
      <c r="A110" s="1" t="s">
        <v>311</v>
      </c>
      <c r="B110" s="1" t="s">
        <v>312</v>
      </c>
      <c r="C110" s="2"/>
      <c r="D110" s="2"/>
      <c r="E110" s="2">
        <v>298.81</v>
      </c>
      <c r="F110" s="2">
        <v>298.81</v>
      </c>
      <c r="G110" s="2"/>
      <c r="H110" s="2"/>
      <c r="I110" s="2"/>
      <c r="J110" s="2"/>
      <c r="K110" s="1" t="s">
        <v>99</v>
      </c>
      <c r="L110" s="3">
        <v>43831</v>
      </c>
      <c r="M110" s="3">
        <v>44135</v>
      </c>
      <c r="N110" s="4"/>
    </row>
    <row r="111" spans="1:14" ht="14.25" customHeight="1" x14ac:dyDescent="0.3">
      <c r="A111" s="1" t="s">
        <v>313</v>
      </c>
      <c r="B111" s="1" t="s">
        <v>314</v>
      </c>
      <c r="C111" s="2"/>
      <c r="D111" s="2"/>
      <c r="E111" s="2">
        <v>2225.27</v>
      </c>
      <c r="F111" s="2">
        <v>2225.27</v>
      </c>
      <c r="G111" s="2"/>
      <c r="H111" s="2"/>
      <c r="I111" s="2"/>
      <c r="J111" s="2"/>
      <c r="K111" s="1" t="s">
        <v>99</v>
      </c>
      <c r="L111" s="3">
        <v>43831</v>
      </c>
      <c r="M111" s="3">
        <v>44135</v>
      </c>
      <c r="N111" s="4"/>
    </row>
    <row r="112" spans="1:14" ht="14.25" hidden="1" customHeight="1" x14ac:dyDescent="0.3">
      <c r="A112" s="1" t="s">
        <v>315</v>
      </c>
      <c r="B112" s="1" t="s">
        <v>316</v>
      </c>
      <c r="C112" s="2"/>
      <c r="D112" s="2"/>
      <c r="E112" s="2">
        <v>2225.27</v>
      </c>
      <c r="F112" s="2">
        <v>2225.27</v>
      </c>
      <c r="G112" s="2"/>
      <c r="H112" s="2"/>
      <c r="I112" s="2"/>
      <c r="J112" s="2"/>
      <c r="K112" s="1" t="s">
        <v>99</v>
      </c>
      <c r="L112" s="3">
        <v>43831</v>
      </c>
      <c r="M112" s="3">
        <v>44135</v>
      </c>
      <c r="N112" s="4"/>
    </row>
    <row r="113" spans="1:14" ht="14.25" customHeight="1" x14ac:dyDescent="0.3">
      <c r="A113" s="1" t="s">
        <v>317</v>
      </c>
      <c r="B113" s="1" t="s">
        <v>318</v>
      </c>
      <c r="C113" s="2"/>
      <c r="D113" s="2"/>
      <c r="E113" s="2">
        <v>1898587.34</v>
      </c>
      <c r="F113" s="2">
        <v>1898587.34</v>
      </c>
      <c r="G113" s="2"/>
      <c r="H113" s="2"/>
      <c r="I113" s="2"/>
      <c r="J113" s="2"/>
      <c r="K113" s="1" t="s">
        <v>99</v>
      </c>
      <c r="L113" s="3">
        <v>43831</v>
      </c>
      <c r="M113" s="3">
        <v>44135</v>
      </c>
      <c r="N113" s="4"/>
    </row>
    <row r="114" spans="1:14" ht="14.25" hidden="1" customHeight="1" x14ac:dyDescent="0.3">
      <c r="A114" s="1" t="s">
        <v>319</v>
      </c>
      <c r="B114" s="1" t="s">
        <v>320</v>
      </c>
      <c r="C114" s="2"/>
      <c r="D114" s="2"/>
      <c r="E114" s="2">
        <v>1898587.34</v>
      </c>
      <c r="F114" s="2">
        <v>1898587.34</v>
      </c>
      <c r="G114" s="2"/>
      <c r="H114" s="2"/>
      <c r="I114" s="2"/>
      <c r="J114" s="2"/>
      <c r="K114" s="1" t="s">
        <v>99</v>
      </c>
      <c r="L114" s="3">
        <v>43831</v>
      </c>
      <c r="M114" s="3">
        <v>44135</v>
      </c>
      <c r="N114" s="4"/>
    </row>
    <row r="115" spans="1:14" ht="14.25" customHeight="1" x14ac:dyDescent="0.3">
      <c r="A115" s="1" t="s">
        <v>321</v>
      </c>
      <c r="B115" s="1" t="s">
        <v>322</v>
      </c>
      <c r="C115" s="2"/>
      <c r="D115" s="2"/>
      <c r="E115" s="2">
        <v>11950.42</v>
      </c>
      <c r="F115" s="2">
        <v>11950.42</v>
      </c>
      <c r="G115" s="2"/>
      <c r="H115" s="2"/>
      <c r="I115" s="2"/>
      <c r="J115" s="2"/>
      <c r="K115" s="1" t="s">
        <v>99</v>
      </c>
      <c r="L115" s="3">
        <v>43831</v>
      </c>
      <c r="M115" s="3">
        <v>44135</v>
      </c>
      <c r="N115" s="4"/>
    </row>
    <row r="116" spans="1:14" ht="14.25" hidden="1" customHeight="1" x14ac:dyDescent="0.3">
      <c r="A116" s="1" t="s">
        <v>323</v>
      </c>
      <c r="B116" s="1" t="s">
        <v>324</v>
      </c>
      <c r="C116" s="2"/>
      <c r="D116" s="2"/>
      <c r="E116" s="2">
        <v>11950.42</v>
      </c>
      <c r="F116" s="2">
        <v>11950.42</v>
      </c>
      <c r="G116" s="2"/>
      <c r="H116" s="2"/>
      <c r="I116" s="2"/>
      <c r="J116" s="2"/>
      <c r="K116" s="1" t="s">
        <v>99</v>
      </c>
      <c r="L116" s="3">
        <v>43831</v>
      </c>
      <c r="M116" s="3">
        <v>44135</v>
      </c>
      <c r="N116" s="4"/>
    </row>
    <row r="117" spans="1:14" ht="14.25" customHeight="1" x14ac:dyDescent="0.3">
      <c r="A117" s="1" t="s">
        <v>325</v>
      </c>
      <c r="B117" s="1" t="s">
        <v>326</v>
      </c>
      <c r="C117" s="2"/>
      <c r="D117" s="2"/>
      <c r="E117" s="2">
        <v>410.71</v>
      </c>
      <c r="F117" s="2">
        <v>410.71</v>
      </c>
      <c r="G117" s="2"/>
      <c r="H117" s="2"/>
      <c r="I117" s="2"/>
      <c r="J117" s="2"/>
      <c r="K117" s="1" t="s">
        <v>99</v>
      </c>
      <c r="L117" s="3">
        <v>43831</v>
      </c>
      <c r="M117" s="3">
        <v>44135</v>
      </c>
      <c r="N117" s="4"/>
    </row>
    <row r="118" spans="1:14" ht="14.25" customHeight="1" x14ac:dyDescent="0.3">
      <c r="A118" s="1" t="s">
        <v>327</v>
      </c>
      <c r="B118" s="1" t="s">
        <v>328</v>
      </c>
      <c r="C118" s="2"/>
      <c r="D118" s="2"/>
      <c r="E118" s="2">
        <v>0.01</v>
      </c>
      <c r="F118" s="2">
        <v>0.01</v>
      </c>
      <c r="G118" s="2"/>
      <c r="H118" s="2"/>
      <c r="I118" s="2"/>
      <c r="J118" s="2"/>
      <c r="K118" s="1" t="s">
        <v>99</v>
      </c>
      <c r="L118" s="3">
        <v>43831</v>
      </c>
      <c r="M118" s="3">
        <v>44135</v>
      </c>
      <c r="N118" s="4"/>
    </row>
    <row r="119" spans="1:14" ht="14.25" hidden="1" customHeight="1" x14ac:dyDescent="0.3">
      <c r="A119" s="4"/>
      <c r="B119" s="4"/>
      <c r="C119" s="2">
        <f t="shared" ref="C119:J119" si="2">SUM(C2:C118)</f>
        <v>2630589.6199999996</v>
      </c>
      <c r="D119" s="2">
        <f t="shared" si="2"/>
        <v>2147640.56</v>
      </c>
      <c r="E119" s="2">
        <f t="shared" si="2"/>
        <v>30574822.97000001</v>
      </c>
      <c r="F119" s="2">
        <f t="shared" si="2"/>
        <v>30859821.780000005</v>
      </c>
      <c r="G119" s="2"/>
      <c r="H119" s="2"/>
      <c r="I119" s="2">
        <f t="shared" si="2"/>
        <v>2555589.7400000002</v>
      </c>
      <c r="J119" s="2">
        <f t="shared" si="2"/>
        <v>2357639.4899999993</v>
      </c>
      <c r="K119" s="4"/>
      <c r="L119" s="4"/>
      <c r="M119" s="4"/>
      <c r="N119" s="4"/>
    </row>
    <row r="120" spans="1:14" ht="14.25" hidden="1" customHeight="1" x14ac:dyDescent="0.3">
      <c r="A120" s="4"/>
      <c r="B120" s="4"/>
      <c r="C120" s="2">
        <f>D119-C119</f>
        <v>-482949.05999999959</v>
      </c>
      <c r="D120" s="2"/>
      <c r="E120" s="2">
        <f>E119-F119</f>
        <v>-284998.80999999493</v>
      </c>
      <c r="F120" s="4"/>
      <c r="G120" s="4"/>
      <c r="H120" s="4"/>
      <c r="I120" s="207">
        <f>J119-I119</f>
        <v>-197950.25000000093</v>
      </c>
      <c r="K120" s="4"/>
      <c r="L120" s="4"/>
      <c r="M120" s="4"/>
      <c r="N120" s="4"/>
    </row>
    <row r="121" spans="1:14" ht="14.25" customHeight="1" x14ac:dyDescent="0.3">
      <c r="A121" s="4"/>
      <c r="B121" s="1"/>
      <c r="C121" s="2"/>
      <c r="D121" s="4"/>
      <c r="E121" s="4"/>
      <c r="F121" s="4"/>
      <c r="G121" s="4"/>
      <c r="H121" s="4"/>
      <c r="K121" s="4"/>
      <c r="L121" s="4"/>
      <c r="M121" s="4"/>
      <c r="N121" s="4"/>
    </row>
    <row r="122" spans="1:14" ht="14.25" customHeight="1" x14ac:dyDescent="0.3">
      <c r="A122" s="4"/>
      <c r="B122" s="1"/>
      <c r="C122" s="2"/>
      <c r="D122" s="4"/>
      <c r="E122" s="2"/>
      <c r="F122" s="4"/>
      <c r="G122" s="4"/>
      <c r="H122" s="4"/>
      <c r="K122" s="4"/>
      <c r="L122" s="4"/>
      <c r="M122" s="4"/>
      <c r="N122" s="4"/>
    </row>
    <row r="123" spans="1:14" ht="14.25" customHeight="1" x14ac:dyDescent="0.3">
      <c r="A123" s="4"/>
      <c r="B123" s="4"/>
      <c r="C123" s="2"/>
      <c r="D123" s="4"/>
      <c r="E123" s="4"/>
      <c r="F123" s="4"/>
      <c r="G123" s="4"/>
      <c r="H123" s="4"/>
      <c r="K123" s="4"/>
      <c r="L123" s="4"/>
      <c r="M123" s="4"/>
      <c r="N123" s="4"/>
    </row>
    <row r="124" spans="1:14" ht="14.25" customHeight="1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ht="14.25" customHeight="1" x14ac:dyDescent="0.3">
      <c r="A125" s="4"/>
      <c r="B125" s="4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ht="14.25" customHeight="1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ht="14.25" customHeight="1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ht="14.25" customHeight="1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ht="14.25" customHeight="1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ht="14.25" customHeight="1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ht="14.25" customHeight="1" x14ac:dyDescent="0.3">
      <c r="A131" s="4"/>
      <c r="B131" s="4"/>
      <c r="C131" s="4"/>
      <c r="D131" s="4"/>
      <c r="E131" s="4"/>
      <c r="F131" s="4"/>
      <c r="G131" s="4"/>
      <c r="H131" s="4"/>
      <c r="I131" s="4" t="s">
        <v>329</v>
      </c>
      <c r="J131" s="2">
        <f>I9-J18</f>
        <v>8805.9199999999983</v>
      </c>
      <c r="K131" s="4"/>
      <c r="L131" s="4"/>
      <c r="M131" s="4"/>
      <c r="N131" s="4"/>
    </row>
    <row r="132" spans="1:14" ht="14.25" customHeight="1" x14ac:dyDescent="0.3">
      <c r="A132" s="4"/>
      <c r="B132" s="4"/>
      <c r="C132" s="4"/>
      <c r="D132" s="4"/>
      <c r="E132" s="4"/>
      <c r="F132" s="4"/>
      <c r="G132" s="4"/>
      <c r="H132" s="4"/>
      <c r="I132" s="4" t="s">
        <v>115</v>
      </c>
      <c r="J132" s="2">
        <f>I10-J19</f>
        <v>2575.6999999999971</v>
      </c>
      <c r="K132" s="4"/>
      <c r="L132" s="4"/>
      <c r="M132" s="4"/>
      <c r="N132" s="4"/>
    </row>
    <row r="133" spans="1:14" ht="14.25" customHeight="1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ht="14.25" customHeight="1" x14ac:dyDescent="0.3">
      <c r="A134" s="4"/>
      <c r="B134" s="4"/>
      <c r="C134" s="4"/>
      <c r="D134" s="4"/>
      <c r="E134" s="4"/>
      <c r="F134" s="4"/>
      <c r="G134" s="4"/>
      <c r="H134" s="4"/>
      <c r="I134" s="4" t="s">
        <v>330</v>
      </c>
      <c r="J134" s="2">
        <f>I13-J21</f>
        <v>29965.960000000003</v>
      </c>
      <c r="K134" s="4"/>
      <c r="L134" s="4"/>
      <c r="M134" s="4"/>
      <c r="N134" s="4"/>
    </row>
    <row r="135" spans="1:14" ht="14.25" customHeight="1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ht="14.25" customHeight="1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ht="14.25" customHeight="1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ht="14.25" customHeight="1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ht="14.25" customHeight="1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ht="14.25" customHeight="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ht="14.25" customHeight="1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ht="14.25" customHeight="1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ht="14.25" customHeight="1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ht="14.25" customHeight="1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ht="14.25" customHeight="1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ht="14.25" customHeight="1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ht="14.25" customHeight="1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ht="14.25" customHeight="1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ht="14.25" customHeight="1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ht="14.25" customHeight="1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ht="14.25" customHeight="1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ht="14.25" customHeight="1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ht="14.25" customHeight="1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14" ht="14.25" customHeight="1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ht="14.25" customHeight="1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spans="1:14" ht="14.25" customHeight="1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ht="14.25" customHeight="1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spans="1:14" ht="14.25" customHeight="1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ht="14.25" customHeight="1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 ht="14.25" customHeight="1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ht="14.25" customHeight="1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spans="1:14" ht="14.25" customHeight="1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ht="14.25" customHeight="1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spans="1:14" ht="14.25" customHeight="1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ht="14.25" customHeight="1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spans="1:14" ht="14.25" customHeight="1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ht="14.25" customHeight="1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spans="1:14" ht="14.25" customHeight="1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ht="14.25" customHeight="1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spans="1:14" ht="14.25" customHeight="1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spans="1:14" ht="14.25" customHeight="1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 spans="1:14" ht="14.25" customHeight="1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spans="1:14" ht="14.25" customHeight="1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 spans="1:14" ht="14.25" customHeight="1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 spans="1:14" ht="14.25" customHeight="1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 spans="1:14" ht="14.25" customHeight="1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 spans="1:14" ht="14.25" customHeight="1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 spans="1:14" ht="14.25" customHeight="1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 spans="1:14" ht="14.25" customHeight="1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 spans="1:14" ht="14.25" customHeight="1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 spans="1:14" ht="14.25" customHeight="1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 spans="1:14" ht="14.25" customHeight="1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 spans="1:14" ht="14.25" customHeight="1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 spans="1:14" ht="14.25" customHeight="1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 spans="1:14" ht="14.25" customHeight="1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 spans="1:14" ht="14.25" customHeight="1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 spans="1:14" ht="14.25" customHeight="1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 spans="1:14" ht="14.25" customHeight="1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 spans="1:14" ht="14.25" customHeight="1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 spans="1:14" ht="14.25" customHeight="1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 spans="1:14" ht="14.25" customHeight="1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 spans="1:14" ht="14.25" customHeight="1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 spans="1:14" ht="14.25" customHeight="1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 spans="1:14" ht="14.25" customHeight="1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 spans="1:14" ht="14.25" customHeight="1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 spans="1:14" ht="14.25" customHeight="1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 spans="1:14" ht="14.25" customHeight="1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 spans="1:14" ht="14.25" customHeight="1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 spans="1:14" ht="14.25" customHeight="1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 spans="1:14" ht="14.25" customHeight="1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  <row r="201" spans="1:14" ht="14.25" customHeight="1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</row>
    <row r="202" spans="1:14" ht="14.25" customHeight="1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</row>
    <row r="203" spans="1:14" ht="14.25" customHeight="1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</row>
    <row r="204" spans="1:14" ht="14.25" customHeight="1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</row>
    <row r="205" spans="1:14" ht="14.25" customHeight="1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</row>
    <row r="206" spans="1:14" ht="14.25" customHeight="1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</row>
    <row r="207" spans="1:14" ht="14.25" customHeight="1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</row>
    <row r="208" spans="1:14" ht="14.25" customHeight="1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</row>
    <row r="209" spans="1:14" ht="14.25" customHeight="1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</row>
    <row r="210" spans="1:14" ht="14.25" customHeight="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</row>
    <row r="211" spans="1:14" ht="14.25" customHeight="1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</row>
    <row r="212" spans="1:14" ht="14.25" customHeight="1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</row>
    <row r="213" spans="1:14" ht="14.25" customHeight="1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</row>
    <row r="214" spans="1:14" ht="14.25" customHeight="1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</row>
    <row r="215" spans="1:14" ht="14.25" customHeight="1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</row>
    <row r="216" spans="1:14" ht="14.25" customHeight="1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</row>
    <row r="217" spans="1:14" ht="14.25" customHeight="1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</row>
    <row r="218" spans="1:14" ht="14.25" customHeight="1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</row>
    <row r="219" spans="1:14" ht="14.25" customHeight="1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0" spans="1:14" ht="14.25" customHeight="1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</row>
    <row r="221" spans="1:14" ht="14.25" customHeight="1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</row>
    <row r="222" spans="1:14" ht="14.25" customHeight="1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</row>
    <row r="223" spans="1:14" ht="14.25" customHeight="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</row>
    <row r="224" spans="1:14" ht="14.25" customHeight="1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</row>
    <row r="225" spans="1:14" ht="14.25" customHeight="1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</row>
    <row r="226" spans="1:14" ht="14.25" customHeight="1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</row>
    <row r="227" spans="1:14" ht="14.25" customHeight="1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</row>
    <row r="228" spans="1:14" ht="14.25" customHeight="1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</row>
    <row r="229" spans="1:14" ht="14.25" customHeight="1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 ht="14.25" customHeight="1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</row>
    <row r="231" spans="1:14" ht="14.25" customHeight="1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</row>
    <row r="232" spans="1:14" ht="14.25" customHeight="1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</row>
    <row r="233" spans="1:14" ht="14.25" customHeight="1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</row>
    <row r="234" spans="1:14" ht="14.25" customHeight="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</row>
    <row r="235" spans="1:14" ht="14.25" customHeight="1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</row>
    <row r="236" spans="1:14" ht="14.25" customHeight="1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</row>
    <row r="237" spans="1:14" ht="14.25" customHeight="1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</row>
    <row r="238" spans="1:14" ht="14.25" customHeight="1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</row>
    <row r="239" spans="1:14" ht="14.25" customHeight="1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</row>
    <row r="240" spans="1:14" ht="14.25" customHeight="1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</row>
    <row r="241" spans="1:14" ht="14.25" customHeight="1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</row>
    <row r="242" spans="1:14" ht="14.25" customHeight="1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</row>
    <row r="243" spans="1:14" ht="14.25" customHeight="1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</row>
    <row r="244" spans="1:14" ht="14.25" customHeight="1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</row>
    <row r="245" spans="1:14" ht="14.25" customHeight="1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</row>
    <row r="246" spans="1:14" ht="14.25" customHeight="1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</row>
    <row r="247" spans="1:14" ht="14.25" customHeight="1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</row>
    <row r="248" spans="1:14" ht="14.25" customHeight="1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</row>
    <row r="249" spans="1:14" ht="14.25" customHeight="1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</row>
    <row r="250" spans="1:14" ht="14.25" customHeight="1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</row>
    <row r="251" spans="1:14" ht="14.25" customHeight="1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</row>
    <row r="252" spans="1:14" ht="14.25" customHeight="1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</row>
    <row r="253" spans="1:14" ht="14.25" customHeight="1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</row>
    <row r="254" spans="1:14" ht="14.25" customHeight="1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</row>
    <row r="255" spans="1:14" ht="14.25" customHeight="1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</row>
    <row r="256" spans="1:14" ht="14.25" customHeight="1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</row>
    <row r="257" spans="1:14" ht="14.25" customHeight="1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</row>
    <row r="258" spans="1:14" ht="14.25" customHeight="1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</row>
    <row r="259" spans="1:14" ht="14.25" customHeight="1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</row>
    <row r="260" spans="1:14" ht="14.25" customHeight="1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</row>
    <row r="261" spans="1:14" ht="14.25" customHeight="1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</row>
    <row r="262" spans="1:14" ht="14.25" customHeight="1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</row>
    <row r="263" spans="1:14" ht="14.25" customHeight="1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</row>
    <row r="264" spans="1:14" ht="14.25" customHeight="1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</row>
    <row r="265" spans="1:14" ht="14.25" customHeight="1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</row>
    <row r="266" spans="1:14" ht="14.25" customHeight="1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</row>
    <row r="267" spans="1:14" ht="14.25" customHeight="1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</row>
    <row r="268" spans="1:14" ht="14.25" customHeight="1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</row>
    <row r="269" spans="1:14" ht="14.25" customHeight="1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</row>
    <row r="270" spans="1:14" ht="14.25" customHeight="1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</row>
    <row r="271" spans="1:14" ht="14.25" customHeight="1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</row>
    <row r="272" spans="1:14" ht="14.25" customHeight="1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</row>
    <row r="273" spans="1:14" ht="14.25" customHeight="1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</row>
    <row r="274" spans="1:14" ht="14.25" customHeight="1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</row>
    <row r="275" spans="1:14" ht="14.25" customHeight="1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</row>
    <row r="276" spans="1:14" ht="14.25" customHeight="1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</row>
    <row r="277" spans="1:14" ht="14.25" customHeight="1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</row>
    <row r="278" spans="1:14" ht="14.25" customHeight="1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</row>
    <row r="279" spans="1:14" ht="14.25" customHeight="1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</row>
    <row r="280" spans="1:14" ht="14.25" customHeight="1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</row>
    <row r="281" spans="1:14" ht="14.25" customHeight="1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</row>
    <row r="282" spans="1:14" ht="14.25" customHeight="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</row>
    <row r="283" spans="1:14" ht="14.25" customHeight="1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</row>
    <row r="284" spans="1:14" ht="14.25" customHeight="1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</row>
    <row r="285" spans="1:14" ht="14.25" customHeight="1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</row>
    <row r="286" spans="1:14" ht="14.25" customHeight="1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</row>
    <row r="287" spans="1:14" ht="14.25" customHeight="1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</row>
    <row r="288" spans="1:14" ht="14.25" customHeight="1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</row>
    <row r="289" spans="1:14" ht="14.25" customHeight="1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</row>
    <row r="290" spans="1:14" ht="14.25" customHeight="1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</row>
    <row r="291" spans="1:14" ht="14.25" customHeight="1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</row>
    <row r="292" spans="1:14" ht="14.25" customHeight="1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</row>
    <row r="293" spans="1:14" ht="14.25" customHeight="1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</row>
    <row r="294" spans="1:14" ht="14.25" customHeight="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</row>
    <row r="295" spans="1:14" ht="14.25" customHeight="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</row>
    <row r="296" spans="1:14" ht="14.25" customHeight="1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</row>
    <row r="297" spans="1:14" ht="14.25" customHeight="1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</row>
    <row r="298" spans="1:14" ht="14.25" customHeight="1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</row>
    <row r="299" spans="1:14" ht="14.25" customHeight="1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</row>
    <row r="300" spans="1:14" ht="14.25" customHeight="1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</row>
    <row r="301" spans="1:14" ht="14.25" customHeight="1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</row>
    <row r="302" spans="1:14" ht="14.25" customHeight="1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</row>
    <row r="303" spans="1:14" ht="14.25" customHeight="1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</row>
    <row r="304" spans="1:14" ht="14.25" customHeight="1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</row>
    <row r="305" spans="1:14" ht="14.25" customHeight="1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</row>
    <row r="306" spans="1:14" ht="14.25" customHeight="1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</row>
    <row r="307" spans="1:14" ht="14.25" customHeight="1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8" spans="1:14" ht="14.25" customHeight="1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</row>
    <row r="309" spans="1:14" ht="14.25" customHeight="1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</row>
    <row r="310" spans="1:14" ht="14.25" customHeight="1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</row>
    <row r="311" spans="1:14" ht="14.25" customHeight="1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</row>
    <row r="312" spans="1:14" ht="14.25" customHeight="1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</row>
    <row r="313" spans="1:14" ht="14.25" customHeight="1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</row>
    <row r="314" spans="1:14" ht="14.25" customHeight="1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</row>
    <row r="315" spans="1:14" ht="14.25" customHeight="1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</row>
    <row r="316" spans="1:14" ht="14.25" customHeight="1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</row>
    <row r="317" spans="1:14" ht="14.25" customHeight="1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</row>
    <row r="318" spans="1:14" ht="14.25" customHeight="1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</row>
    <row r="319" spans="1:14" ht="14.25" customHeight="1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</row>
    <row r="320" spans="1:14" ht="14.25" customHeight="1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</row>
    <row r="321" spans="1:14" ht="14.25" customHeight="1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</row>
    <row r="322" spans="1:14" ht="14.25" customHeight="1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</row>
    <row r="323" spans="1:14" ht="14.25" customHeight="1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</row>
    <row r="324" spans="1:14" ht="14.25" customHeight="1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</row>
    <row r="325" spans="1:14" ht="14.25" customHeight="1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</row>
    <row r="326" spans="1:14" ht="14.25" customHeight="1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</row>
    <row r="327" spans="1:14" ht="14.25" customHeight="1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</row>
    <row r="328" spans="1:14" ht="14.25" customHeight="1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</row>
    <row r="329" spans="1:14" ht="14.25" customHeight="1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</row>
    <row r="330" spans="1:14" ht="14.25" customHeight="1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</row>
    <row r="331" spans="1:14" ht="14.25" customHeight="1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</row>
    <row r="332" spans="1:14" ht="14.25" customHeight="1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</row>
    <row r="333" spans="1:14" ht="14.25" customHeight="1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</row>
    <row r="334" spans="1:14" ht="14.25" customHeight="1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</row>
    <row r="335" spans="1:14" ht="14.25" customHeight="1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</row>
    <row r="336" spans="1:14" ht="14.25" customHeight="1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</row>
    <row r="337" spans="1:14" ht="14.25" customHeight="1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</row>
    <row r="338" spans="1:14" ht="14.25" customHeight="1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</row>
    <row r="339" spans="1:14" ht="14.25" customHeight="1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</row>
    <row r="340" spans="1:14" ht="14.25" customHeight="1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</row>
    <row r="341" spans="1:14" ht="14.25" customHeight="1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</row>
    <row r="342" spans="1:14" ht="14.25" customHeight="1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</row>
    <row r="343" spans="1:14" ht="14.25" customHeight="1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</row>
    <row r="344" spans="1:14" ht="14.25" customHeight="1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</row>
    <row r="345" spans="1:14" ht="14.25" customHeight="1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</row>
    <row r="346" spans="1:14" ht="14.25" customHeight="1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</row>
    <row r="347" spans="1:14" ht="14.25" customHeight="1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</row>
    <row r="348" spans="1:14" ht="14.25" customHeight="1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</row>
    <row r="349" spans="1:14" ht="14.25" customHeight="1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</row>
    <row r="350" spans="1:14" ht="14.25" customHeight="1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</row>
    <row r="351" spans="1:14" ht="14.25" customHeight="1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</row>
    <row r="352" spans="1:14" ht="14.25" customHeight="1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</row>
    <row r="353" spans="1:14" ht="14.25" customHeight="1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</row>
    <row r="354" spans="1:14" ht="14.25" customHeight="1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</row>
    <row r="355" spans="1:14" ht="14.25" customHeight="1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</row>
    <row r="356" spans="1:14" ht="14.25" customHeight="1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</row>
    <row r="357" spans="1:14" ht="14.25" customHeight="1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</row>
    <row r="358" spans="1:14" ht="14.25" customHeight="1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</row>
    <row r="359" spans="1:14" ht="14.25" customHeight="1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</row>
    <row r="360" spans="1:14" ht="14.25" customHeight="1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</row>
    <row r="361" spans="1:14" ht="14.25" customHeight="1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</row>
    <row r="362" spans="1:14" ht="14.25" customHeight="1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</row>
    <row r="363" spans="1:14" ht="14.25" customHeight="1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</row>
    <row r="364" spans="1:14" ht="14.25" customHeight="1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</row>
    <row r="365" spans="1:14" ht="14.25" customHeight="1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</row>
    <row r="366" spans="1:14" ht="14.25" customHeight="1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</row>
    <row r="367" spans="1:14" ht="14.25" customHeight="1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</row>
    <row r="368" spans="1:14" ht="14.25" customHeight="1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</row>
    <row r="369" spans="1:14" ht="14.25" customHeight="1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</row>
    <row r="370" spans="1:14" ht="14.25" customHeight="1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</row>
    <row r="371" spans="1:14" ht="14.25" customHeight="1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</row>
    <row r="372" spans="1:14" ht="14.25" customHeight="1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</row>
    <row r="373" spans="1:14" ht="14.25" customHeight="1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</row>
    <row r="374" spans="1:14" ht="14.25" customHeight="1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</row>
    <row r="375" spans="1:14" ht="14.25" customHeight="1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</row>
    <row r="376" spans="1:14" ht="14.25" customHeight="1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</row>
    <row r="377" spans="1:14" ht="14.25" customHeight="1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</row>
    <row r="378" spans="1:14" ht="14.25" customHeight="1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</row>
    <row r="379" spans="1:14" ht="14.25" customHeight="1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</row>
    <row r="380" spans="1:14" ht="14.25" customHeight="1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</row>
    <row r="381" spans="1:14" ht="14.25" customHeight="1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</row>
    <row r="382" spans="1:14" ht="14.25" customHeight="1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</row>
    <row r="383" spans="1:14" ht="14.25" customHeight="1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</row>
    <row r="384" spans="1:14" ht="14.25" customHeight="1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</row>
    <row r="385" spans="1:14" ht="14.25" customHeight="1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</row>
    <row r="386" spans="1:14" ht="14.25" customHeight="1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</row>
    <row r="387" spans="1:14" ht="14.25" customHeight="1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</row>
    <row r="388" spans="1:14" ht="14.25" customHeight="1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</row>
    <row r="389" spans="1:14" ht="14.25" customHeight="1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</row>
    <row r="390" spans="1:14" ht="14.25" customHeight="1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</row>
    <row r="391" spans="1:14" ht="14.25" customHeight="1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</row>
    <row r="392" spans="1:14" ht="14.25" customHeight="1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</row>
    <row r="393" spans="1:14" ht="14.25" customHeight="1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</row>
    <row r="394" spans="1:14" ht="14.25" customHeight="1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</row>
    <row r="395" spans="1:14" ht="14.25" customHeight="1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</row>
    <row r="396" spans="1:14" ht="14.25" customHeight="1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</row>
    <row r="397" spans="1:14" ht="14.25" customHeight="1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</row>
    <row r="398" spans="1:14" ht="14.25" customHeight="1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</row>
    <row r="399" spans="1:14" ht="14.25" customHeight="1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</row>
    <row r="400" spans="1:14" ht="14.25" customHeight="1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</row>
    <row r="401" spans="1:14" ht="14.25" customHeight="1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</row>
    <row r="402" spans="1:14" ht="14.25" customHeight="1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</row>
    <row r="403" spans="1:14" ht="14.25" customHeight="1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</row>
    <row r="404" spans="1:14" ht="14.25" customHeight="1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</row>
    <row r="405" spans="1:14" ht="14.25" customHeight="1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</row>
    <row r="406" spans="1:14" ht="14.25" customHeight="1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</row>
    <row r="407" spans="1:14" ht="14.25" customHeight="1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</row>
    <row r="408" spans="1:14" ht="14.25" customHeight="1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</row>
    <row r="409" spans="1:14" ht="14.25" customHeight="1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</row>
    <row r="410" spans="1:14" ht="14.25" customHeight="1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</row>
    <row r="411" spans="1:14" ht="14.25" customHeight="1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</row>
    <row r="412" spans="1:14" ht="14.25" customHeight="1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</row>
    <row r="413" spans="1:14" ht="14.25" customHeight="1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</row>
    <row r="414" spans="1:14" ht="14.25" customHeight="1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</row>
    <row r="415" spans="1:14" ht="14.25" customHeight="1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</row>
    <row r="416" spans="1:14" ht="14.25" customHeight="1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</row>
    <row r="417" spans="1:14" ht="14.25" customHeight="1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</row>
    <row r="418" spans="1:14" ht="14.25" customHeight="1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</row>
    <row r="419" spans="1:14" ht="14.25" customHeight="1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</row>
    <row r="420" spans="1:14" ht="14.25" customHeight="1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</row>
    <row r="421" spans="1:14" ht="14.25" customHeight="1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</row>
    <row r="422" spans="1:14" ht="14.25" customHeight="1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</row>
    <row r="423" spans="1:14" ht="14.25" customHeight="1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</row>
    <row r="424" spans="1:14" ht="14.25" customHeight="1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</row>
    <row r="425" spans="1:14" ht="14.25" customHeight="1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</row>
    <row r="426" spans="1:14" ht="14.25" customHeight="1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</row>
    <row r="427" spans="1:14" ht="14.25" customHeight="1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</row>
    <row r="428" spans="1:14" ht="14.25" customHeight="1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</row>
    <row r="429" spans="1:14" ht="14.25" customHeight="1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</row>
    <row r="430" spans="1:14" ht="14.25" customHeight="1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</row>
    <row r="431" spans="1:14" ht="14.25" customHeight="1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</row>
    <row r="432" spans="1:14" ht="14.25" customHeight="1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</row>
    <row r="433" spans="1:14" ht="14.25" customHeight="1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</row>
    <row r="434" spans="1:14" ht="14.25" customHeight="1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</row>
    <row r="435" spans="1:14" ht="14.25" customHeight="1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</row>
    <row r="436" spans="1:14" ht="14.25" customHeight="1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</row>
    <row r="437" spans="1:14" ht="14.25" customHeight="1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</row>
    <row r="438" spans="1:14" ht="14.25" customHeight="1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</row>
    <row r="439" spans="1:14" ht="14.25" customHeight="1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</row>
    <row r="440" spans="1:14" ht="14.25" customHeight="1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</row>
    <row r="441" spans="1:14" ht="14.25" customHeight="1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</row>
    <row r="442" spans="1:14" ht="14.25" customHeight="1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</row>
    <row r="443" spans="1:14" ht="14.25" customHeight="1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</row>
    <row r="444" spans="1:14" ht="14.25" customHeight="1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</row>
    <row r="445" spans="1:14" ht="14.25" customHeight="1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</row>
    <row r="446" spans="1:14" ht="14.25" customHeight="1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</row>
    <row r="447" spans="1:14" ht="14.25" customHeight="1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</row>
    <row r="448" spans="1:14" ht="14.25" customHeight="1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</row>
    <row r="449" spans="1:14" ht="14.25" customHeight="1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</row>
    <row r="450" spans="1:14" ht="14.25" customHeight="1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</row>
    <row r="451" spans="1:14" ht="14.25" customHeight="1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</row>
    <row r="452" spans="1:14" ht="14.25" customHeight="1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</row>
    <row r="453" spans="1:14" ht="14.25" customHeight="1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</row>
    <row r="454" spans="1:14" ht="14.25" customHeight="1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</row>
    <row r="455" spans="1:14" ht="14.25" customHeight="1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</row>
    <row r="456" spans="1:14" ht="14.25" customHeight="1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</row>
    <row r="457" spans="1:14" ht="14.25" customHeight="1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</row>
    <row r="458" spans="1:14" ht="14.25" customHeight="1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</row>
    <row r="459" spans="1:14" ht="14.25" customHeight="1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</row>
    <row r="460" spans="1:14" ht="14.25" customHeight="1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1" spans="1:14" ht="14.25" customHeight="1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</row>
    <row r="462" spans="1:14" ht="14.25" customHeight="1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</row>
    <row r="463" spans="1:14" ht="14.25" customHeight="1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</row>
    <row r="464" spans="1:14" ht="14.25" customHeight="1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</row>
    <row r="465" spans="1:14" ht="14.25" customHeight="1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</row>
    <row r="466" spans="1:14" ht="14.25" customHeight="1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</row>
    <row r="467" spans="1:14" ht="14.25" customHeight="1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</row>
    <row r="468" spans="1:14" ht="14.25" customHeight="1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</row>
    <row r="469" spans="1:14" ht="14.25" customHeight="1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</row>
    <row r="470" spans="1:14" ht="14.25" customHeight="1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</row>
    <row r="471" spans="1:14" ht="14.25" customHeight="1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</row>
    <row r="472" spans="1:14" ht="14.25" customHeight="1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</row>
    <row r="473" spans="1:14" ht="14.25" customHeight="1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</row>
    <row r="474" spans="1:14" ht="14.25" customHeight="1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</row>
    <row r="475" spans="1:14" ht="14.25" customHeight="1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</row>
    <row r="476" spans="1:14" ht="14.25" customHeight="1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</row>
    <row r="477" spans="1:14" ht="14.25" customHeight="1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</row>
    <row r="478" spans="1:14" ht="14.25" customHeight="1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</row>
    <row r="479" spans="1:14" ht="14.25" customHeight="1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</row>
    <row r="480" spans="1:14" ht="14.25" customHeight="1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</row>
    <row r="481" spans="1:14" ht="14.25" customHeight="1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</row>
    <row r="482" spans="1:14" ht="14.25" customHeight="1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3" spans="1:14" ht="14.25" customHeight="1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</row>
    <row r="484" spans="1:14" ht="14.25" customHeight="1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</row>
    <row r="485" spans="1:14" ht="14.25" customHeight="1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</row>
    <row r="486" spans="1:14" ht="14.25" customHeight="1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</row>
    <row r="487" spans="1:14" ht="14.25" customHeight="1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</row>
    <row r="488" spans="1:14" ht="14.25" customHeight="1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</row>
    <row r="489" spans="1:14" ht="14.25" customHeight="1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</row>
    <row r="490" spans="1:14" ht="14.25" customHeight="1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</row>
    <row r="491" spans="1:14" ht="14.25" customHeight="1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</row>
    <row r="492" spans="1:14" ht="14.25" customHeight="1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</row>
    <row r="493" spans="1:14" ht="14.25" customHeight="1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</row>
    <row r="494" spans="1:14" ht="14.25" customHeight="1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</row>
    <row r="495" spans="1:14" ht="14.25" customHeight="1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</row>
    <row r="496" spans="1:14" ht="14.25" customHeight="1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</row>
    <row r="497" spans="1:14" ht="14.25" customHeight="1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</row>
    <row r="498" spans="1:14" ht="14.25" customHeight="1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</row>
    <row r="499" spans="1:14" ht="14.25" customHeight="1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</row>
    <row r="500" spans="1:14" ht="14.25" customHeight="1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</row>
    <row r="501" spans="1:14" ht="14.25" customHeight="1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</row>
    <row r="502" spans="1:14" ht="14.25" customHeight="1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</row>
    <row r="503" spans="1:14" ht="14.25" customHeight="1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</row>
    <row r="504" spans="1:14" ht="14.25" customHeight="1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5" spans="1:14" ht="14.25" customHeight="1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</row>
    <row r="506" spans="1:14" ht="14.25" customHeight="1" x14ac:dyDescent="0.3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</row>
    <row r="507" spans="1:14" ht="14.25" customHeight="1" x14ac:dyDescent="0.3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</row>
    <row r="508" spans="1:14" ht="14.25" customHeight="1" x14ac:dyDescent="0.3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</row>
    <row r="509" spans="1:14" ht="14.25" customHeight="1" x14ac:dyDescent="0.3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</row>
    <row r="510" spans="1:14" ht="14.25" customHeight="1" x14ac:dyDescent="0.3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</row>
    <row r="511" spans="1:14" ht="14.25" customHeight="1" x14ac:dyDescent="0.3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</row>
    <row r="512" spans="1:14" ht="14.25" customHeight="1" x14ac:dyDescent="0.3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</row>
    <row r="513" spans="1:14" ht="14.25" customHeight="1" x14ac:dyDescent="0.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</row>
    <row r="514" spans="1:14" ht="14.25" customHeight="1" x14ac:dyDescent="0.3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</row>
    <row r="515" spans="1:14" ht="14.25" customHeight="1" x14ac:dyDescent="0.3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</row>
    <row r="516" spans="1:14" ht="14.25" customHeight="1" x14ac:dyDescent="0.3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</row>
    <row r="517" spans="1:14" ht="14.25" customHeight="1" x14ac:dyDescent="0.3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</row>
    <row r="518" spans="1:14" ht="14.25" customHeight="1" x14ac:dyDescent="0.3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</row>
    <row r="519" spans="1:14" ht="14.25" customHeight="1" x14ac:dyDescent="0.3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</row>
    <row r="520" spans="1:14" ht="14.25" customHeight="1" x14ac:dyDescent="0.3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</row>
    <row r="521" spans="1:14" ht="14.25" customHeight="1" x14ac:dyDescent="0.3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</row>
    <row r="522" spans="1:14" ht="14.25" customHeight="1" x14ac:dyDescent="0.3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</row>
    <row r="523" spans="1:14" ht="14.25" customHeight="1" x14ac:dyDescent="0.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</row>
    <row r="524" spans="1:14" ht="14.25" customHeight="1" x14ac:dyDescent="0.3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</row>
    <row r="525" spans="1:14" ht="14.25" customHeight="1" x14ac:dyDescent="0.3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</row>
    <row r="526" spans="1:14" ht="14.25" customHeight="1" x14ac:dyDescent="0.3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</row>
    <row r="527" spans="1:14" ht="14.25" customHeight="1" x14ac:dyDescent="0.3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</row>
    <row r="528" spans="1:14" ht="14.25" customHeight="1" x14ac:dyDescent="0.3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</row>
    <row r="529" spans="1:14" ht="14.25" customHeight="1" x14ac:dyDescent="0.3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</row>
    <row r="530" spans="1:14" ht="14.25" customHeight="1" x14ac:dyDescent="0.3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</row>
    <row r="531" spans="1:14" ht="14.25" customHeight="1" x14ac:dyDescent="0.3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</row>
    <row r="532" spans="1:14" ht="14.25" customHeight="1" x14ac:dyDescent="0.3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</row>
    <row r="533" spans="1:14" ht="14.25" customHeight="1" x14ac:dyDescent="0.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</row>
    <row r="534" spans="1:14" ht="14.25" customHeight="1" x14ac:dyDescent="0.3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</row>
    <row r="535" spans="1:14" ht="14.25" customHeight="1" x14ac:dyDescent="0.3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</row>
    <row r="536" spans="1:14" ht="14.25" customHeight="1" x14ac:dyDescent="0.3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</row>
    <row r="537" spans="1:14" ht="14.25" customHeight="1" x14ac:dyDescent="0.3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</row>
    <row r="538" spans="1:14" ht="14.25" customHeight="1" x14ac:dyDescent="0.3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</row>
    <row r="539" spans="1:14" ht="14.25" customHeight="1" x14ac:dyDescent="0.3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</row>
    <row r="540" spans="1:14" ht="14.25" customHeight="1" x14ac:dyDescent="0.3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</row>
    <row r="541" spans="1:14" ht="14.25" customHeight="1" x14ac:dyDescent="0.3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</row>
    <row r="542" spans="1:14" ht="14.25" customHeight="1" x14ac:dyDescent="0.3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</row>
    <row r="543" spans="1:14" ht="14.25" customHeight="1" x14ac:dyDescent="0.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</row>
    <row r="544" spans="1:14" ht="14.25" customHeight="1" x14ac:dyDescent="0.3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</row>
    <row r="545" spans="1:14" ht="14.25" customHeight="1" x14ac:dyDescent="0.3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</row>
    <row r="546" spans="1:14" ht="14.25" customHeight="1" x14ac:dyDescent="0.3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</row>
    <row r="547" spans="1:14" ht="14.25" customHeight="1" x14ac:dyDescent="0.3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</row>
    <row r="548" spans="1:14" ht="14.25" customHeight="1" x14ac:dyDescent="0.3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</row>
    <row r="549" spans="1:14" ht="14.25" customHeight="1" x14ac:dyDescent="0.3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</row>
    <row r="550" spans="1:14" ht="14.25" customHeight="1" x14ac:dyDescent="0.3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</row>
    <row r="551" spans="1:14" ht="14.25" customHeight="1" x14ac:dyDescent="0.3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</row>
    <row r="552" spans="1:14" ht="14.25" customHeight="1" x14ac:dyDescent="0.3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</row>
    <row r="553" spans="1:14" ht="14.25" customHeight="1" x14ac:dyDescent="0.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</row>
    <row r="554" spans="1:14" ht="14.25" customHeight="1" x14ac:dyDescent="0.3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</row>
    <row r="555" spans="1:14" ht="14.25" customHeight="1" x14ac:dyDescent="0.3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</row>
    <row r="556" spans="1:14" ht="14.25" customHeight="1" x14ac:dyDescent="0.3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</row>
    <row r="557" spans="1:14" ht="14.25" customHeight="1" x14ac:dyDescent="0.3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</row>
    <row r="558" spans="1:14" ht="14.25" customHeight="1" x14ac:dyDescent="0.3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</row>
    <row r="559" spans="1:14" ht="14.25" customHeight="1" x14ac:dyDescent="0.3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</row>
    <row r="560" spans="1:14" ht="14.25" customHeight="1" x14ac:dyDescent="0.3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</row>
    <row r="561" spans="1:14" ht="14.25" customHeight="1" x14ac:dyDescent="0.3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</row>
    <row r="562" spans="1:14" ht="14.25" customHeight="1" x14ac:dyDescent="0.3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</row>
    <row r="563" spans="1:14" ht="14.25" customHeight="1" x14ac:dyDescent="0.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</row>
    <row r="564" spans="1:14" ht="14.25" customHeight="1" x14ac:dyDescent="0.3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</row>
    <row r="565" spans="1:14" ht="14.25" customHeight="1" x14ac:dyDescent="0.3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</row>
    <row r="566" spans="1:14" ht="14.25" customHeight="1" x14ac:dyDescent="0.3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</row>
    <row r="567" spans="1:14" ht="14.25" customHeight="1" x14ac:dyDescent="0.3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</row>
    <row r="568" spans="1:14" ht="14.25" customHeight="1" x14ac:dyDescent="0.3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</row>
    <row r="569" spans="1:14" ht="14.25" customHeight="1" x14ac:dyDescent="0.3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</row>
    <row r="570" spans="1:14" ht="14.25" customHeight="1" x14ac:dyDescent="0.3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</row>
    <row r="571" spans="1:14" ht="14.25" customHeight="1" x14ac:dyDescent="0.3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</row>
    <row r="572" spans="1:14" ht="14.25" customHeight="1" x14ac:dyDescent="0.3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</row>
    <row r="573" spans="1:14" ht="14.25" customHeight="1" x14ac:dyDescent="0.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</row>
    <row r="574" spans="1:14" ht="14.25" customHeight="1" x14ac:dyDescent="0.3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</row>
    <row r="575" spans="1:14" ht="14.25" customHeight="1" x14ac:dyDescent="0.3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</row>
    <row r="576" spans="1:14" ht="14.25" customHeight="1" x14ac:dyDescent="0.3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</row>
    <row r="577" spans="1:14" ht="14.25" customHeight="1" x14ac:dyDescent="0.3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</row>
    <row r="578" spans="1:14" ht="14.25" customHeight="1" x14ac:dyDescent="0.3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</row>
    <row r="579" spans="1:14" ht="14.25" customHeight="1" x14ac:dyDescent="0.3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</row>
    <row r="580" spans="1:14" ht="14.25" customHeight="1" x14ac:dyDescent="0.3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</row>
    <row r="581" spans="1:14" ht="14.25" customHeight="1" x14ac:dyDescent="0.3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</row>
    <row r="582" spans="1:14" ht="14.25" customHeight="1" x14ac:dyDescent="0.3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</row>
    <row r="583" spans="1:14" ht="14.25" customHeight="1" x14ac:dyDescent="0.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</row>
    <row r="584" spans="1:14" ht="14.25" customHeight="1" x14ac:dyDescent="0.3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</row>
    <row r="585" spans="1:14" ht="14.25" customHeight="1" x14ac:dyDescent="0.3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</row>
    <row r="586" spans="1:14" ht="14.25" customHeight="1" x14ac:dyDescent="0.3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</row>
    <row r="587" spans="1:14" ht="14.25" customHeight="1" x14ac:dyDescent="0.3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</row>
    <row r="588" spans="1:14" ht="14.25" customHeight="1" x14ac:dyDescent="0.3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</row>
    <row r="589" spans="1:14" ht="14.25" customHeight="1" x14ac:dyDescent="0.3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</row>
    <row r="590" spans="1:14" ht="14.25" customHeight="1" x14ac:dyDescent="0.3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</row>
    <row r="591" spans="1:14" ht="14.25" customHeight="1" x14ac:dyDescent="0.3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</row>
    <row r="592" spans="1:14" ht="14.25" customHeight="1" x14ac:dyDescent="0.3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</row>
    <row r="593" spans="1:14" ht="14.25" customHeight="1" x14ac:dyDescent="0.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</row>
    <row r="594" spans="1:14" ht="14.25" customHeight="1" x14ac:dyDescent="0.3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</row>
    <row r="595" spans="1:14" ht="14.25" customHeight="1" x14ac:dyDescent="0.3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</row>
    <row r="596" spans="1:14" ht="14.25" customHeight="1" x14ac:dyDescent="0.3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</row>
    <row r="597" spans="1:14" ht="14.25" customHeight="1" x14ac:dyDescent="0.3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</row>
    <row r="598" spans="1:14" ht="14.25" customHeight="1" x14ac:dyDescent="0.3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</row>
    <row r="599" spans="1:14" ht="14.25" customHeight="1" x14ac:dyDescent="0.3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</row>
    <row r="600" spans="1:14" ht="14.25" customHeight="1" x14ac:dyDescent="0.3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</row>
    <row r="601" spans="1:14" ht="14.25" customHeight="1" x14ac:dyDescent="0.3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</row>
    <row r="602" spans="1:14" ht="14.25" customHeight="1" x14ac:dyDescent="0.3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</row>
    <row r="603" spans="1:14" ht="14.25" customHeight="1" x14ac:dyDescent="0.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</row>
    <row r="604" spans="1:14" ht="14.25" customHeight="1" x14ac:dyDescent="0.3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</row>
    <row r="605" spans="1:14" ht="14.25" customHeight="1" x14ac:dyDescent="0.3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</row>
    <row r="606" spans="1:14" ht="14.25" customHeight="1" x14ac:dyDescent="0.3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</row>
    <row r="607" spans="1:14" ht="14.25" customHeight="1" x14ac:dyDescent="0.3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</row>
    <row r="608" spans="1:14" ht="14.25" customHeight="1" x14ac:dyDescent="0.3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</row>
    <row r="609" spans="1:14" ht="14.25" customHeight="1" x14ac:dyDescent="0.3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</row>
    <row r="610" spans="1:14" ht="14.25" customHeight="1" x14ac:dyDescent="0.3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</row>
    <row r="611" spans="1:14" ht="14.25" customHeight="1" x14ac:dyDescent="0.3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</row>
    <row r="612" spans="1:14" ht="14.25" customHeight="1" x14ac:dyDescent="0.3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</row>
    <row r="613" spans="1:14" ht="14.25" customHeight="1" x14ac:dyDescent="0.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</row>
    <row r="614" spans="1:14" ht="14.25" customHeight="1" x14ac:dyDescent="0.3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</row>
    <row r="615" spans="1:14" ht="14.25" customHeight="1" x14ac:dyDescent="0.3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</row>
    <row r="616" spans="1:14" ht="14.25" customHeight="1" x14ac:dyDescent="0.3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</row>
    <row r="617" spans="1:14" ht="14.25" customHeight="1" x14ac:dyDescent="0.3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</row>
    <row r="618" spans="1:14" ht="14.25" customHeight="1" x14ac:dyDescent="0.3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</row>
    <row r="619" spans="1:14" ht="14.25" customHeight="1" x14ac:dyDescent="0.3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</row>
    <row r="620" spans="1:14" ht="14.25" customHeight="1" x14ac:dyDescent="0.3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</row>
    <row r="621" spans="1:14" ht="14.25" customHeight="1" x14ac:dyDescent="0.3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</row>
    <row r="622" spans="1:14" ht="14.25" customHeight="1" x14ac:dyDescent="0.3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</row>
    <row r="623" spans="1:14" ht="14.25" customHeight="1" x14ac:dyDescent="0.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</row>
    <row r="624" spans="1:14" ht="14.25" customHeight="1" x14ac:dyDescent="0.3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</row>
    <row r="625" spans="1:14" ht="14.25" customHeight="1" x14ac:dyDescent="0.3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</row>
    <row r="626" spans="1:14" ht="14.25" customHeight="1" x14ac:dyDescent="0.3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</row>
    <row r="627" spans="1:14" ht="14.25" customHeight="1" x14ac:dyDescent="0.3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</row>
    <row r="628" spans="1:14" ht="14.25" customHeight="1" x14ac:dyDescent="0.3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</row>
    <row r="629" spans="1:14" ht="14.25" customHeight="1" x14ac:dyDescent="0.3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</row>
    <row r="630" spans="1:14" ht="14.25" customHeight="1" x14ac:dyDescent="0.3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</row>
    <row r="631" spans="1:14" ht="14.25" customHeight="1" x14ac:dyDescent="0.3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</row>
    <row r="632" spans="1:14" ht="14.25" customHeight="1" x14ac:dyDescent="0.3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</row>
    <row r="633" spans="1:14" ht="14.25" customHeight="1" x14ac:dyDescent="0.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</row>
    <row r="634" spans="1:14" ht="14.25" customHeight="1" x14ac:dyDescent="0.3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</row>
    <row r="635" spans="1:14" ht="14.25" customHeight="1" x14ac:dyDescent="0.3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</row>
    <row r="636" spans="1:14" ht="14.25" customHeight="1" x14ac:dyDescent="0.3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</row>
    <row r="637" spans="1:14" ht="14.25" customHeight="1" x14ac:dyDescent="0.3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</row>
    <row r="638" spans="1:14" ht="14.25" customHeight="1" x14ac:dyDescent="0.3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</row>
    <row r="639" spans="1:14" ht="14.25" customHeight="1" x14ac:dyDescent="0.3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</row>
    <row r="640" spans="1:14" ht="14.25" customHeight="1" x14ac:dyDescent="0.3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</row>
    <row r="641" spans="1:14" ht="14.25" customHeight="1" x14ac:dyDescent="0.3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</row>
    <row r="642" spans="1:14" ht="14.25" customHeight="1" x14ac:dyDescent="0.3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</row>
    <row r="643" spans="1:14" ht="14.25" customHeight="1" x14ac:dyDescent="0.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</row>
    <row r="644" spans="1:14" ht="14.25" customHeight="1" x14ac:dyDescent="0.3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</row>
    <row r="645" spans="1:14" ht="14.25" customHeight="1" x14ac:dyDescent="0.3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</row>
    <row r="646" spans="1:14" ht="14.25" customHeight="1" x14ac:dyDescent="0.3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</row>
    <row r="647" spans="1:14" ht="14.25" customHeight="1" x14ac:dyDescent="0.3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</row>
    <row r="648" spans="1:14" ht="14.25" customHeight="1" x14ac:dyDescent="0.3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</row>
    <row r="649" spans="1:14" ht="14.25" customHeight="1" x14ac:dyDescent="0.3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</row>
    <row r="650" spans="1:14" ht="14.25" customHeight="1" x14ac:dyDescent="0.3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</row>
    <row r="651" spans="1:14" ht="14.25" customHeight="1" x14ac:dyDescent="0.3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</row>
    <row r="652" spans="1:14" ht="14.25" customHeight="1" x14ac:dyDescent="0.3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</row>
    <row r="653" spans="1:14" ht="14.25" customHeight="1" x14ac:dyDescent="0.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</row>
    <row r="654" spans="1:14" ht="14.25" customHeight="1" x14ac:dyDescent="0.3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</row>
    <row r="655" spans="1:14" ht="14.25" customHeight="1" x14ac:dyDescent="0.3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</row>
    <row r="656" spans="1:14" ht="14.25" customHeight="1" x14ac:dyDescent="0.3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</row>
    <row r="657" spans="1:14" ht="14.25" customHeight="1" x14ac:dyDescent="0.3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</row>
    <row r="658" spans="1:14" ht="14.25" customHeight="1" x14ac:dyDescent="0.3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</row>
    <row r="659" spans="1:14" ht="14.25" customHeight="1" x14ac:dyDescent="0.3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</row>
    <row r="660" spans="1:14" ht="14.25" customHeight="1" x14ac:dyDescent="0.3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</row>
    <row r="661" spans="1:14" ht="14.25" customHeight="1" x14ac:dyDescent="0.3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</row>
    <row r="662" spans="1:14" ht="14.25" customHeight="1" x14ac:dyDescent="0.3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</row>
    <row r="663" spans="1:14" ht="14.25" customHeight="1" x14ac:dyDescent="0.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</row>
    <row r="664" spans="1:14" ht="14.25" customHeight="1" x14ac:dyDescent="0.3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</row>
    <row r="665" spans="1:14" ht="14.25" customHeight="1" x14ac:dyDescent="0.3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</row>
    <row r="666" spans="1:14" ht="14.25" customHeight="1" x14ac:dyDescent="0.3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</row>
    <row r="667" spans="1:14" ht="14.25" customHeight="1" x14ac:dyDescent="0.3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</row>
    <row r="668" spans="1:14" ht="14.25" customHeight="1" x14ac:dyDescent="0.3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</row>
    <row r="669" spans="1:14" ht="14.25" customHeight="1" x14ac:dyDescent="0.3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</row>
    <row r="670" spans="1:14" ht="14.25" customHeight="1" x14ac:dyDescent="0.3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</row>
    <row r="671" spans="1:14" ht="14.25" customHeight="1" x14ac:dyDescent="0.3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</row>
    <row r="672" spans="1:14" ht="14.25" customHeight="1" x14ac:dyDescent="0.3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</row>
    <row r="673" spans="1:14" ht="14.25" customHeight="1" x14ac:dyDescent="0.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</row>
    <row r="674" spans="1:14" ht="14.25" customHeight="1" x14ac:dyDescent="0.3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</row>
    <row r="675" spans="1:14" ht="14.25" customHeight="1" x14ac:dyDescent="0.3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</row>
    <row r="676" spans="1:14" ht="14.25" customHeight="1" x14ac:dyDescent="0.3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</row>
    <row r="677" spans="1:14" ht="14.25" customHeight="1" x14ac:dyDescent="0.3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</row>
    <row r="678" spans="1:14" ht="14.25" customHeight="1" x14ac:dyDescent="0.3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</row>
    <row r="679" spans="1:14" ht="14.25" customHeight="1" x14ac:dyDescent="0.3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</row>
    <row r="680" spans="1:14" ht="14.25" customHeight="1" x14ac:dyDescent="0.3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</row>
    <row r="681" spans="1:14" ht="14.25" customHeight="1" x14ac:dyDescent="0.3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</row>
    <row r="682" spans="1:14" ht="14.25" customHeight="1" x14ac:dyDescent="0.3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</row>
    <row r="683" spans="1:14" ht="14.25" customHeight="1" x14ac:dyDescent="0.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</row>
    <row r="684" spans="1:14" ht="14.25" customHeight="1" x14ac:dyDescent="0.3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</row>
    <row r="685" spans="1:14" ht="14.25" customHeight="1" x14ac:dyDescent="0.3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</row>
    <row r="686" spans="1:14" ht="14.25" customHeight="1" x14ac:dyDescent="0.3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</row>
    <row r="687" spans="1:14" ht="14.25" customHeight="1" x14ac:dyDescent="0.3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</row>
    <row r="688" spans="1:14" ht="14.25" customHeight="1" x14ac:dyDescent="0.3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</row>
    <row r="689" spans="1:14" ht="14.25" customHeight="1" x14ac:dyDescent="0.3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</row>
    <row r="690" spans="1:14" ht="14.25" customHeight="1" x14ac:dyDescent="0.3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</row>
    <row r="691" spans="1:14" ht="14.25" customHeight="1" x14ac:dyDescent="0.3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</row>
    <row r="692" spans="1:14" ht="14.25" customHeight="1" x14ac:dyDescent="0.3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</row>
    <row r="693" spans="1:14" ht="14.25" customHeight="1" x14ac:dyDescent="0.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</row>
    <row r="694" spans="1:14" ht="14.25" customHeight="1" x14ac:dyDescent="0.3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</row>
    <row r="695" spans="1:14" ht="14.25" customHeight="1" x14ac:dyDescent="0.3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</row>
    <row r="696" spans="1:14" ht="14.25" customHeight="1" x14ac:dyDescent="0.3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</row>
    <row r="697" spans="1:14" ht="14.25" customHeight="1" x14ac:dyDescent="0.3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</row>
    <row r="698" spans="1:14" ht="14.25" customHeight="1" x14ac:dyDescent="0.3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</row>
    <row r="699" spans="1:14" ht="14.25" customHeight="1" x14ac:dyDescent="0.3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</row>
    <row r="700" spans="1:14" ht="14.25" customHeight="1" x14ac:dyDescent="0.3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</row>
    <row r="701" spans="1:14" ht="14.25" customHeight="1" x14ac:dyDescent="0.3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</row>
    <row r="702" spans="1:14" ht="14.25" customHeight="1" x14ac:dyDescent="0.3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</row>
    <row r="703" spans="1:14" ht="14.25" customHeight="1" x14ac:dyDescent="0.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</row>
    <row r="704" spans="1:14" ht="14.25" customHeight="1" x14ac:dyDescent="0.3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</row>
    <row r="705" spans="1:14" ht="14.25" customHeight="1" x14ac:dyDescent="0.3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</row>
    <row r="706" spans="1:14" ht="14.25" customHeight="1" x14ac:dyDescent="0.3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</row>
    <row r="707" spans="1:14" ht="14.25" customHeight="1" x14ac:dyDescent="0.3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</row>
    <row r="708" spans="1:14" ht="14.25" customHeight="1" x14ac:dyDescent="0.3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</row>
    <row r="709" spans="1:14" ht="14.25" customHeight="1" x14ac:dyDescent="0.3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</row>
    <row r="710" spans="1:14" ht="14.25" customHeight="1" x14ac:dyDescent="0.3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</row>
    <row r="711" spans="1:14" ht="14.25" customHeight="1" x14ac:dyDescent="0.3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</row>
    <row r="712" spans="1:14" ht="14.25" customHeight="1" x14ac:dyDescent="0.3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</row>
    <row r="713" spans="1:14" ht="14.25" customHeight="1" x14ac:dyDescent="0.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</row>
    <row r="714" spans="1:14" ht="14.25" customHeight="1" x14ac:dyDescent="0.3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</row>
    <row r="715" spans="1:14" ht="14.25" customHeight="1" x14ac:dyDescent="0.3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</row>
    <row r="716" spans="1:14" ht="14.25" customHeight="1" x14ac:dyDescent="0.3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</row>
    <row r="717" spans="1:14" ht="14.25" customHeight="1" x14ac:dyDescent="0.3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</row>
    <row r="718" spans="1:14" ht="14.25" customHeight="1" x14ac:dyDescent="0.3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</row>
    <row r="719" spans="1:14" ht="14.25" customHeight="1" x14ac:dyDescent="0.3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</row>
    <row r="720" spans="1:14" ht="14.25" customHeight="1" x14ac:dyDescent="0.3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</row>
    <row r="721" spans="1:14" ht="14.25" customHeight="1" x14ac:dyDescent="0.3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</row>
    <row r="722" spans="1:14" ht="14.25" customHeight="1" x14ac:dyDescent="0.3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</row>
    <row r="723" spans="1:14" ht="14.25" customHeight="1" x14ac:dyDescent="0.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</row>
    <row r="724" spans="1:14" ht="14.25" customHeight="1" x14ac:dyDescent="0.3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</row>
    <row r="725" spans="1:14" ht="14.25" customHeight="1" x14ac:dyDescent="0.3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</row>
    <row r="726" spans="1:14" ht="14.25" customHeight="1" x14ac:dyDescent="0.3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</row>
    <row r="727" spans="1:14" ht="14.25" customHeight="1" x14ac:dyDescent="0.3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</row>
    <row r="728" spans="1:14" ht="14.25" customHeight="1" x14ac:dyDescent="0.3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</row>
    <row r="729" spans="1:14" ht="14.25" customHeight="1" x14ac:dyDescent="0.3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</row>
    <row r="730" spans="1:14" ht="14.25" customHeight="1" x14ac:dyDescent="0.3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</row>
    <row r="731" spans="1:14" ht="14.25" customHeight="1" x14ac:dyDescent="0.3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</row>
    <row r="732" spans="1:14" ht="14.25" customHeight="1" x14ac:dyDescent="0.3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</row>
    <row r="733" spans="1:14" ht="14.25" customHeight="1" x14ac:dyDescent="0.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</row>
    <row r="734" spans="1:14" ht="14.25" customHeight="1" x14ac:dyDescent="0.3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</row>
    <row r="735" spans="1:14" ht="14.25" customHeight="1" x14ac:dyDescent="0.3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</row>
    <row r="736" spans="1:14" ht="14.25" customHeight="1" x14ac:dyDescent="0.3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</row>
    <row r="737" spans="1:14" ht="14.25" customHeight="1" x14ac:dyDescent="0.3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</row>
    <row r="738" spans="1:14" ht="14.25" customHeight="1" x14ac:dyDescent="0.3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</row>
    <row r="739" spans="1:14" ht="14.25" customHeight="1" x14ac:dyDescent="0.3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</row>
    <row r="740" spans="1:14" ht="14.25" customHeight="1" x14ac:dyDescent="0.3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</row>
    <row r="741" spans="1:14" ht="14.25" customHeight="1" x14ac:dyDescent="0.3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</row>
    <row r="742" spans="1:14" ht="14.25" customHeight="1" x14ac:dyDescent="0.3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</row>
    <row r="743" spans="1:14" ht="14.25" customHeight="1" x14ac:dyDescent="0.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</row>
    <row r="744" spans="1:14" ht="14.25" customHeight="1" x14ac:dyDescent="0.3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</row>
    <row r="745" spans="1:14" ht="14.25" customHeight="1" x14ac:dyDescent="0.3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</row>
    <row r="746" spans="1:14" ht="14.25" customHeight="1" x14ac:dyDescent="0.3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</row>
    <row r="747" spans="1:14" ht="14.25" customHeight="1" x14ac:dyDescent="0.3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</row>
    <row r="748" spans="1:14" ht="14.25" customHeight="1" x14ac:dyDescent="0.3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</row>
    <row r="749" spans="1:14" ht="14.25" customHeight="1" x14ac:dyDescent="0.3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</row>
    <row r="750" spans="1:14" ht="14.25" customHeight="1" x14ac:dyDescent="0.3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</row>
    <row r="751" spans="1:14" ht="14.25" customHeight="1" x14ac:dyDescent="0.3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</row>
    <row r="752" spans="1:14" ht="14.25" customHeight="1" x14ac:dyDescent="0.3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</row>
    <row r="753" spans="1:14" ht="14.25" customHeight="1" x14ac:dyDescent="0.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</row>
    <row r="754" spans="1:14" ht="14.25" customHeight="1" x14ac:dyDescent="0.3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</row>
    <row r="755" spans="1:14" ht="14.25" customHeight="1" x14ac:dyDescent="0.3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</row>
    <row r="756" spans="1:14" ht="14.25" customHeight="1" x14ac:dyDescent="0.3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</row>
    <row r="757" spans="1:14" ht="14.25" customHeight="1" x14ac:dyDescent="0.3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</row>
    <row r="758" spans="1:14" ht="14.25" customHeight="1" x14ac:dyDescent="0.3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</row>
    <row r="759" spans="1:14" ht="14.25" customHeight="1" x14ac:dyDescent="0.3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</row>
    <row r="760" spans="1:14" ht="14.25" customHeight="1" x14ac:dyDescent="0.3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</row>
    <row r="761" spans="1:14" ht="14.25" customHeight="1" x14ac:dyDescent="0.3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</row>
    <row r="762" spans="1:14" ht="14.25" customHeight="1" x14ac:dyDescent="0.3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</row>
    <row r="763" spans="1:14" ht="14.25" customHeight="1" x14ac:dyDescent="0.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</row>
    <row r="764" spans="1:14" ht="14.25" customHeight="1" x14ac:dyDescent="0.3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</row>
    <row r="765" spans="1:14" ht="14.25" customHeight="1" x14ac:dyDescent="0.3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</row>
    <row r="766" spans="1:14" ht="14.25" customHeight="1" x14ac:dyDescent="0.3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</row>
    <row r="767" spans="1:14" ht="14.25" customHeight="1" x14ac:dyDescent="0.3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</row>
    <row r="768" spans="1:14" ht="14.25" customHeight="1" x14ac:dyDescent="0.3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</row>
    <row r="769" spans="1:14" ht="14.25" customHeight="1" x14ac:dyDescent="0.3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</row>
    <row r="770" spans="1:14" ht="14.25" customHeight="1" x14ac:dyDescent="0.3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</row>
    <row r="771" spans="1:14" ht="14.25" customHeight="1" x14ac:dyDescent="0.3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</row>
    <row r="772" spans="1:14" ht="14.25" customHeight="1" x14ac:dyDescent="0.3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</row>
    <row r="773" spans="1:14" ht="14.25" customHeight="1" x14ac:dyDescent="0.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</row>
    <row r="774" spans="1:14" ht="14.25" customHeight="1" x14ac:dyDescent="0.3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</row>
    <row r="775" spans="1:14" ht="14.25" customHeight="1" x14ac:dyDescent="0.3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</row>
    <row r="776" spans="1:14" ht="14.25" customHeight="1" x14ac:dyDescent="0.3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</row>
    <row r="777" spans="1:14" ht="14.25" customHeight="1" x14ac:dyDescent="0.3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</row>
    <row r="778" spans="1:14" ht="14.25" customHeight="1" x14ac:dyDescent="0.3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</row>
    <row r="779" spans="1:14" ht="14.25" customHeight="1" x14ac:dyDescent="0.3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</row>
    <row r="780" spans="1:14" ht="14.25" customHeight="1" x14ac:dyDescent="0.3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</row>
    <row r="781" spans="1:14" ht="14.25" customHeight="1" x14ac:dyDescent="0.3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</row>
    <row r="782" spans="1:14" ht="14.25" customHeight="1" x14ac:dyDescent="0.3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</row>
    <row r="783" spans="1:14" ht="14.25" customHeight="1" x14ac:dyDescent="0.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</row>
    <row r="784" spans="1:14" ht="14.25" customHeight="1" x14ac:dyDescent="0.3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</row>
    <row r="785" spans="1:14" ht="14.25" customHeight="1" x14ac:dyDescent="0.3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</row>
    <row r="786" spans="1:14" ht="14.25" customHeight="1" x14ac:dyDescent="0.3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</row>
    <row r="787" spans="1:14" ht="14.25" customHeight="1" x14ac:dyDescent="0.3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</row>
    <row r="788" spans="1:14" ht="14.25" customHeight="1" x14ac:dyDescent="0.3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</row>
    <row r="789" spans="1:14" ht="14.25" customHeight="1" x14ac:dyDescent="0.3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</row>
    <row r="790" spans="1:14" ht="14.25" customHeight="1" x14ac:dyDescent="0.3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</row>
    <row r="791" spans="1:14" ht="14.25" customHeight="1" x14ac:dyDescent="0.3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</row>
    <row r="792" spans="1:14" ht="14.25" customHeight="1" x14ac:dyDescent="0.3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</row>
    <row r="793" spans="1:14" ht="14.25" customHeight="1" x14ac:dyDescent="0.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</row>
    <row r="794" spans="1:14" ht="14.25" customHeight="1" x14ac:dyDescent="0.3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</row>
    <row r="795" spans="1:14" ht="14.25" customHeight="1" x14ac:dyDescent="0.3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</row>
    <row r="796" spans="1:14" ht="14.25" customHeight="1" x14ac:dyDescent="0.3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</row>
    <row r="797" spans="1:14" ht="14.25" customHeight="1" x14ac:dyDescent="0.3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</row>
    <row r="798" spans="1:14" ht="14.25" customHeight="1" x14ac:dyDescent="0.3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</row>
    <row r="799" spans="1:14" ht="14.25" customHeight="1" x14ac:dyDescent="0.3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</row>
    <row r="800" spans="1:14" ht="14.25" customHeight="1" x14ac:dyDescent="0.3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</row>
    <row r="801" spans="1:14" ht="14.25" customHeight="1" x14ac:dyDescent="0.3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</row>
    <row r="802" spans="1:14" ht="14.25" customHeight="1" x14ac:dyDescent="0.3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</row>
    <row r="803" spans="1:14" ht="14.25" customHeight="1" x14ac:dyDescent="0.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</row>
    <row r="804" spans="1:14" ht="14.25" customHeight="1" x14ac:dyDescent="0.3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</row>
    <row r="805" spans="1:14" ht="14.25" customHeight="1" x14ac:dyDescent="0.3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</row>
    <row r="806" spans="1:14" ht="14.25" customHeight="1" x14ac:dyDescent="0.3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</row>
    <row r="807" spans="1:14" ht="14.25" customHeight="1" x14ac:dyDescent="0.3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</row>
    <row r="808" spans="1:14" ht="14.25" customHeight="1" x14ac:dyDescent="0.3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</row>
    <row r="809" spans="1:14" ht="14.25" customHeight="1" x14ac:dyDescent="0.3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</row>
    <row r="810" spans="1:14" ht="14.25" customHeight="1" x14ac:dyDescent="0.3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</row>
    <row r="811" spans="1:14" ht="14.25" customHeight="1" x14ac:dyDescent="0.3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</row>
    <row r="812" spans="1:14" ht="14.25" customHeight="1" x14ac:dyDescent="0.3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</row>
    <row r="813" spans="1:14" ht="14.25" customHeight="1" x14ac:dyDescent="0.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</row>
    <row r="814" spans="1:14" ht="14.25" customHeight="1" x14ac:dyDescent="0.3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</row>
    <row r="815" spans="1:14" ht="14.25" customHeight="1" x14ac:dyDescent="0.3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</row>
    <row r="816" spans="1:14" ht="14.25" customHeight="1" x14ac:dyDescent="0.3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</row>
    <row r="817" spans="1:14" ht="14.25" customHeight="1" x14ac:dyDescent="0.3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</row>
    <row r="818" spans="1:14" ht="14.25" customHeight="1" x14ac:dyDescent="0.3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</row>
    <row r="819" spans="1:14" ht="14.25" customHeight="1" x14ac:dyDescent="0.3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</row>
    <row r="820" spans="1:14" ht="14.25" customHeight="1" x14ac:dyDescent="0.3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</row>
    <row r="821" spans="1:14" ht="14.25" customHeight="1" x14ac:dyDescent="0.3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</row>
    <row r="822" spans="1:14" ht="14.25" customHeight="1" x14ac:dyDescent="0.3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</row>
    <row r="823" spans="1:14" ht="14.25" customHeight="1" x14ac:dyDescent="0.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</row>
    <row r="824" spans="1:14" ht="14.25" customHeight="1" x14ac:dyDescent="0.3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</row>
    <row r="825" spans="1:14" ht="14.25" customHeight="1" x14ac:dyDescent="0.3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</row>
    <row r="826" spans="1:14" ht="14.25" customHeight="1" x14ac:dyDescent="0.3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</row>
    <row r="827" spans="1:14" ht="14.25" customHeight="1" x14ac:dyDescent="0.3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</row>
    <row r="828" spans="1:14" ht="14.25" customHeight="1" x14ac:dyDescent="0.3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</row>
    <row r="829" spans="1:14" ht="14.25" customHeight="1" x14ac:dyDescent="0.3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</row>
    <row r="830" spans="1:14" ht="14.25" customHeight="1" x14ac:dyDescent="0.3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</row>
    <row r="831" spans="1:14" ht="14.25" customHeight="1" x14ac:dyDescent="0.3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</row>
    <row r="832" spans="1:14" ht="14.25" customHeight="1" x14ac:dyDescent="0.3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</row>
    <row r="833" spans="1:14" ht="14.25" customHeight="1" x14ac:dyDescent="0.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</row>
    <row r="834" spans="1:14" ht="14.25" customHeight="1" x14ac:dyDescent="0.3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</row>
    <row r="835" spans="1:14" ht="14.25" customHeight="1" x14ac:dyDescent="0.3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</row>
    <row r="836" spans="1:14" ht="14.25" customHeight="1" x14ac:dyDescent="0.3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</row>
    <row r="837" spans="1:14" ht="14.25" customHeight="1" x14ac:dyDescent="0.3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</row>
    <row r="838" spans="1:14" ht="14.25" customHeight="1" x14ac:dyDescent="0.3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</row>
    <row r="839" spans="1:14" ht="14.25" customHeight="1" x14ac:dyDescent="0.3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</row>
    <row r="840" spans="1:14" ht="14.25" customHeight="1" x14ac:dyDescent="0.3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</row>
    <row r="841" spans="1:14" ht="14.25" customHeight="1" x14ac:dyDescent="0.3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</row>
    <row r="842" spans="1:14" ht="14.25" customHeight="1" x14ac:dyDescent="0.3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</row>
    <row r="843" spans="1:14" ht="14.25" customHeight="1" x14ac:dyDescent="0.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</row>
    <row r="844" spans="1:14" ht="14.25" customHeight="1" x14ac:dyDescent="0.3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</row>
    <row r="845" spans="1:14" ht="14.25" customHeight="1" x14ac:dyDescent="0.3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</row>
    <row r="846" spans="1:14" ht="14.25" customHeight="1" x14ac:dyDescent="0.3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</row>
    <row r="847" spans="1:14" ht="14.25" customHeight="1" x14ac:dyDescent="0.3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</row>
    <row r="848" spans="1:14" ht="14.25" customHeight="1" x14ac:dyDescent="0.3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</row>
    <row r="849" spans="1:14" ht="14.25" customHeight="1" x14ac:dyDescent="0.3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</row>
    <row r="850" spans="1:14" ht="14.25" customHeight="1" x14ac:dyDescent="0.3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</row>
    <row r="851" spans="1:14" ht="14.25" customHeight="1" x14ac:dyDescent="0.3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</row>
    <row r="852" spans="1:14" ht="14.25" customHeight="1" x14ac:dyDescent="0.3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</row>
    <row r="853" spans="1:14" ht="14.25" customHeight="1" x14ac:dyDescent="0.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</row>
    <row r="854" spans="1:14" ht="14.25" customHeight="1" x14ac:dyDescent="0.3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</row>
    <row r="855" spans="1:14" ht="14.25" customHeight="1" x14ac:dyDescent="0.3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</row>
    <row r="856" spans="1:14" ht="14.25" customHeight="1" x14ac:dyDescent="0.3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</row>
    <row r="857" spans="1:14" ht="14.25" customHeight="1" x14ac:dyDescent="0.3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</row>
    <row r="858" spans="1:14" ht="14.25" customHeight="1" x14ac:dyDescent="0.3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</row>
    <row r="859" spans="1:14" ht="14.25" customHeight="1" x14ac:dyDescent="0.3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</row>
    <row r="860" spans="1:14" ht="14.25" customHeight="1" x14ac:dyDescent="0.3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</row>
    <row r="861" spans="1:14" ht="14.25" customHeight="1" x14ac:dyDescent="0.3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</row>
    <row r="862" spans="1:14" ht="14.25" customHeight="1" x14ac:dyDescent="0.3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</row>
    <row r="863" spans="1:14" ht="14.25" customHeight="1" x14ac:dyDescent="0.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</row>
    <row r="864" spans="1:14" ht="14.25" customHeight="1" x14ac:dyDescent="0.3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</row>
    <row r="865" spans="1:14" ht="14.25" customHeight="1" x14ac:dyDescent="0.3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</row>
    <row r="866" spans="1:14" ht="14.25" customHeight="1" x14ac:dyDescent="0.3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</row>
    <row r="867" spans="1:14" ht="14.25" customHeight="1" x14ac:dyDescent="0.3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</row>
    <row r="868" spans="1:14" ht="14.25" customHeight="1" x14ac:dyDescent="0.3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</row>
    <row r="869" spans="1:14" ht="14.25" customHeight="1" x14ac:dyDescent="0.3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</row>
    <row r="870" spans="1:14" ht="14.25" customHeight="1" x14ac:dyDescent="0.3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</row>
    <row r="871" spans="1:14" ht="14.25" customHeight="1" x14ac:dyDescent="0.3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</row>
    <row r="872" spans="1:14" ht="14.25" customHeight="1" x14ac:dyDescent="0.3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</row>
    <row r="873" spans="1:14" ht="14.25" customHeight="1" x14ac:dyDescent="0.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</row>
    <row r="874" spans="1:14" ht="14.25" customHeight="1" x14ac:dyDescent="0.3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</row>
    <row r="875" spans="1:14" ht="14.25" customHeight="1" x14ac:dyDescent="0.3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</row>
    <row r="876" spans="1:14" ht="14.25" customHeight="1" x14ac:dyDescent="0.3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</row>
    <row r="877" spans="1:14" ht="14.25" customHeight="1" x14ac:dyDescent="0.3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</row>
    <row r="878" spans="1:14" ht="14.25" customHeight="1" x14ac:dyDescent="0.3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</row>
    <row r="879" spans="1:14" ht="14.25" customHeight="1" x14ac:dyDescent="0.3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</row>
    <row r="880" spans="1:14" ht="14.25" customHeight="1" x14ac:dyDescent="0.3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</row>
    <row r="881" spans="1:14" ht="14.25" customHeight="1" x14ac:dyDescent="0.3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</row>
    <row r="882" spans="1:14" ht="14.25" customHeight="1" x14ac:dyDescent="0.3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</row>
    <row r="883" spans="1:14" ht="14.25" customHeight="1" x14ac:dyDescent="0.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</row>
    <row r="884" spans="1:14" ht="14.25" customHeight="1" x14ac:dyDescent="0.3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</row>
    <row r="885" spans="1:14" ht="14.25" customHeight="1" x14ac:dyDescent="0.3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</row>
    <row r="886" spans="1:14" ht="14.25" customHeight="1" x14ac:dyDescent="0.3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</row>
    <row r="887" spans="1:14" ht="14.25" customHeight="1" x14ac:dyDescent="0.3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</row>
    <row r="888" spans="1:14" ht="14.25" customHeight="1" x14ac:dyDescent="0.3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</row>
    <row r="889" spans="1:14" ht="14.25" customHeight="1" x14ac:dyDescent="0.3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</row>
    <row r="890" spans="1:14" ht="14.25" customHeight="1" x14ac:dyDescent="0.3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</row>
    <row r="891" spans="1:14" ht="14.25" customHeight="1" x14ac:dyDescent="0.3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</row>
    <row r="892" spans="1:14" ht="14.25" customHeight="1" x14ac:dyDescent="0.3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</row>
    <row r="893" spans="1:14" ht="14.25" customHeight="1" x14ac:dyDescent="0.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</row>
    <row r="894" spans="1:14" ht="14.25" customHeight="1" x14ac:dyDescent="0.3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</row>
    <row r="895" spans="1:14" ht="14.25" customHeight="1" x14ac:dyDescent="0.3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</row>
    <row r="896" spans="1:14" ht="14.25" customHeight="1" x14ac:dyDescent="0.3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</row>
    <row r="897" spans="1:14" ht="14.25" customHeight="1" x14ac:dyDescent="0.3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</row>
    <row r="898" spans="1:14" ht="14.25" customHeight="1" x14ac:dyDescent="0.3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</row>
    <row r="899" spans="1:14" ht="14.25" customHeight="1" x14ac:dyDescent="0.3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</row>
    <row r="900" spans="1:14" ht="14.25" customHeight="1" x14ac:dyDescent="0.3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</row>
    <row r="901" spans="1:14" ht="14.25" customHeight="1" x14ac:dyDescent="0.3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</row>
    <row r="902" spans="1:14" ht="14.25" customHeight="1" x14ac:dyDescent="0.3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</row>
    <row r="903" spans="1:14" ht="14.25" customHeight="1" x14ac:dyDescent="0.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</row>
    <row r="904" spans="1:14" ht="14.25" customHeight="1" x14ac:dyDescent="0.3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</row>
    <row r="905" spans="1:14" ht="14.25" customHeight="1" x14ac:dyDescent="0.3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</row>
    <row r="906" spans="1:14" ht="14.25" customHeight="1" x14ac:dyDescent="0.3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</row>
    <row r="907" spans="1:14" ht="14.25" customHeight="1" x14ac:dyDescent="0.3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</row>
    <row r="908" spans="1:14" ht="14.25" customHeight="1" x14ac:dyDescent="0.3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</row>
    <row r="909" spans="1:14" ht="14.25" customHeight="1" x14ac:dyDescent="0.3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</row>
    <row r="910" spans="1:14" ht="14.25" customHeight="1" x14ac:dyDescent="0.3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</row>
    <row r="911" spans="1:14" ht="14.25" customHeight="1" x14ac:dyDescent="0.3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</row>
    <row r="912" spans="1:14" ht="14.25" customHeight="1" x14ac:dyDescent="0.3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</row>
    <row r="913" spans="1:14" ht="14.25" customHeight="1" x14ac:dyDescent="0.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</row>
    <row r="914" spans="1:14" ht="14.25" customHeight="1" x14ac:dyDescent="0.3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</row>
    <row r="915" spans="1:14" ht="14.25" customHeight="1" x14ac:dyDescent="0.3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</row>
    <row r="916" spans="1:14" ht="14.25" customHeight="1" x14ac:dyDescent="0.3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</row>
    <row r="917" spans="1:14" ht="14.25" customHeight="1" x14ac:dyDescent="0.3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</row>
    <row r="918" spans="1:14" ht="14.25" customHeight="1" x14ac:dyDescent="0.3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</row>
    <row r="919" spans="1:14" ht="14.25" customHeight="1" x14ac:dyDescent="0.3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</row>
    <row r="920" spans="1:14" ht="14.25" customHeight="1" x14ac:dyDescent="0.3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</row>
    <row r="921" spans="1:14" ht="14.25" customHeight="1" x14ac:dyDescent="0.3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</row>
    <row r="922" spans="1:14" ht="14.25" customHeight="1" x14ac:dyDescent="0.3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</row>
    <row r="923" spans="1:14" ht="14.25" customHeight="1" x14ac:dyDescent="0.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</row>
    <row r="924" spans="1:14" ht="14.25" customHeight="1" x14ac:dyDescent="0.3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</row>
    <row r="925" spans="1:14" ht="14.25" customHeight="1" x14ac:dyDescent="0.3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</row>
    <row r="926" spans="1:14" ht="14.25" customHeight="1" x14ac:dyDescent="0.3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</row>
    <row r="927" spans="1:14" ht="14.25" customHeight="1" x14ac:dyDescent="0.3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</row>
    <row r="928" spans="1:14" ht="14.25" customHeight="1" x14ac:dyDescent="0.3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</row>
    <row r="929" spans="1:14" ht="14.25" customHeight="1" x14ac:dyDescent="0.3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</row>
    <row r="930" spans="1:14" ht="14.25" customHeight="1" x14ac:dyDescent="0.3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</row>
    <row r="931" spans="1:14" ht="14.25" customHeight="1" x14ac:dyDescent="0.3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</row>
    <row r="932" spans="1:14" ht="14.25" customHeight="1" x14ac:dyDescent="0.3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</row>
    <row r="933" spans="1:14" ht="14.25" customHeight="1" x14ac:dyDescent="0.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</row>
    <row r="934" spans="1:14" ht="14.25" customHeight="1" x14ac:dyDescent="0.3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</row>
    <row r="935" spans="1:14" ht="14.25" customHeight="1" x14ac:dyDescent="0.3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</row>
    <row r="936" spans="1:14" ht="14.25" customHeight="1" x14ac:dyDescent="0.3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</row>
    <row r="937" spans="1:14" ht="14.25" customHeight="1" x14ac:dyDescent="0.3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</row>
    <row r="938" spans="1:14" ht="14.25" customHeight="1" x14ac:dyDescent="0.3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</row>
    <row r="939" spans="1:14" ht="14.25" customHeight="1" x14ac:dyDescent="0.3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</row>
    <row r="940" spans="1:14" ht="14.25" customHeight="1" x14ac:dyDescent="0.3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</row>
    <row r="941" spans="1:14" ht="14.25" customHeight="1" x14ac:dyDescent="0.3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</row>
    <row r="942" spans="1:14" ht="14.25" customHeight="1" x14ac:dyDescent="0.3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</row>
    <row r="943" spans="1:14" ht="14.25" customHeight="1" x14ac:dyDescent="0.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</row>
    <row r="944" spans="1:14" ht="14.25" customHeight="1" x14ac:dyDescent="0.3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</row>
    <row r="945" spans="1:14" ht="14.25" customHeight="1" x14ac:dyDescent="0.3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</row>
    <row r="946" spans="1:14" ht="14.25" customHeight="1" x14ac:dyDescent="0.3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</row>
    <row r="947" spans="1:14" ht="14.25" customHeight="1" x14ac:dyDescent="0.3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</row>
    <row r="948" spans="1:14" ht="14.25" customHeight="1" x14ac:dyDescent="0.3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</row>
    <row r="949" spans="1:14" ht="14.25" customHeight="1" x14ac:dyDescent="0.3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</row>
    <row r="950" spans="1:14" ht="14.25" customHeight="1" x14ac:dyDescent="0.3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</row>
    <row r="951" spans="1:14" ht="14.25" customHeight="1" x14ac:dyDescent="0.3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</row>
    <row r="952" spans="1:14" ht="14.25" customHeight="1" x14ac:dyDescent="0.3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</row>
    <row r="953" spans="1:14" ht="14.25" customHeight="1" x14ac:dyDescent="0.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</row>
    <row r="954" spans="1:14" ht="14.25" customHeight="1" x14ac:dyDescent="0.3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</row>
    <row r="955" spans="1:14" ht="14.25" customHeight="1" x14ac:dyDescent="0.3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</row>
    <row r="956" spans="1:14" ht="14.25" customHeight="1" x14ac:dyDescent="0.3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</row>
    <row r="957" spans="1:14" ht="14.25" customHeight="1" x14ac:dyDescent="0.3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</row>
    <row r="958" spans="1:14" ht="14.25" customHeight="1" x14ac:dyDescent="0.3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</row>
    <row r="959" spans="1:14" ht="14.25" customHeight="1" x14ac:dyDescent="0.3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</row>
    <row r="960" spans="1:14" ht="14.25" customHeight="1" x14ac:dyDescent="0.3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</row>
    <row r="961" spans="1:14" ht="14.25" customHeight="1" x14ac:dyDescent="0.3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</row>
    <row r="962" spans="1:14" ht="14.25" customHeight="1" x14ac:dyDescent="0.3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</row>
    <row r="963" spans="1:14" ht="14.25" customHeight="1" x14ac:dyDescent="0.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</row>
    <row r="964" spans="1:14" ht="14.25" customHeight="1" x14ac:dyDescent="0.3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</row>
    <row r="965" spans="1:14" ht="14.25" customHeight="1" x14ac:dyDescent="0.3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</row>
    <row r="966" spans="1:14" ht="14.25" customHeight="1" x14ac:dyDescent="0.3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</row>
    <row r="967" spans="1:14" ht="14.25" customHeight="1" x14ac:dyDescent="0.3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</row>
    <row r="968" spans="1:14" ht="14.25" customHeight="1" x14ac:dyDescent="0.3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</row>
    <row r="969" spans="1:14" ht="14.25" customHeight="1" x14ac:dyDescent="0.3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</row>
    <row r="970" spans="1:14" ht="14.25" customHeight="1" x14ac:dyDescent="0.3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</row>
    <row r="971" spans="1:14" ht="14.25" customHeight="1" x14ac:dyDescent="0.3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</row>
    <row r="972" spans="1:14" ht="14.25" customHeight="1" x14ac:dyDescent="0.3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</row>
    <row r="973" spans="1:14" ht="14.25" customHeight="1" x14ac:dyDescent="0.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</row>
    <row r="974" spans="1:14" ht="14.25" customHeight="1" x14ac:dyDescent="0.3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</row>
    <row r="975" spans="1:14" ht="14.25" customHeight="1" x14ac:dyDescent="0.3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</row>
    <row r="976" spans="1:14" ht="14.25" customHeight="1" x14ac:dyDescent="0.3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</row>
    <row r="977" spans="1:14" ht="14.25" customHeight="1" x14ac:dyDescent="0.3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</row>
    <row r="978" spans="1:14" ht="14.25" customHeight="1" x14ac:dyDescent="0.3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</row>
    <row r="979" spans="1:14" ht="14.25" customHeight="1" x14ac:dyDescent="0.3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</row>
    <row r="980" spans="1:14" ht="14.25" customHeight="1" x14ac:dyDescent="0.3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</row>
    <row r="981" spans="1:14" ht="14.25" customHeight="1" x14ac:dyDescent="0.3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</row>
    <row r="982" spans="1:14" ht="14.25" customHeight="1" x14ac:dyDescent="0.3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</row>
    <row r="983" spans="1:14" ht="14.25" customHeight="1" x14ac:dyDescent="0.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</row>
    <row r="984" spans="1:14" ht="14.25" customHeight="1" x14ac:dyDescent="0.3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</row>
    <row r="985" spans="1:14" ht="14.25" customHeight="1" x14ac:dyDescent="0.3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</row>
    <row r="986" spans="1:14" ht="14.25" customHeight="1" x14ac:dyDescent="0.3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</row>
    <row r="987" spans="1:14" ht="14.25" customHeight="1" x14ac:dyDescent="0.3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</row>
    <row r="988" spans="1:14" ht="14.25" customHeight="1" x14ac:dyDescent="0.3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</row>
    <row r="989" spans="1:14" ht="14.25" customHeight="1" x14ac:dyDescent="0.3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</row>
    <row r="990" spans="1:14" ht="14.25" customHeight="1" x14ac:dyDescent="0.3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</row>
    <row r="991" spans="1:14" ht="14.25" customHeight="1" x14ac:dyDescent="0.3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</row>
    <row r="992" spans="1:14" ht="14.25" customHeight="1" x14ac:dyDescent="0.3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</row>
    <row r="993" spans="1:14" ht="14.25" customHeight="1" x14ac:dyDescent="0.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</row>
    <row r="994" spans="1:14" ht="14.25" customHeight="1" x14ac:dyDescent="0.3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</row>
    <row r="995" spans="1:14" ht="14.25" customHeight="1" x14ac:dyDescent="0.3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</row>
    <row r="996" spans="1:14" ht="14.25" customHeight="1" x14ac:dyDescent="0.3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</row>
    <row r="997" spans="1:14" ht="14.25" customHeight="1" x14ac:dyDescent="0.3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</row>
    <row r="998" spans="1:14" ht="14.25" customHeight="1" x14ac:dyDescent="0.3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</row>
    <row r="999" spans="1:14" ht="14.25" customHeight="1" x14ac:dyDescent="0.3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</row>
    <row r="1000" spans="1:14" ht="14.25" customHeight="1" x14ac:dyDescent="0.3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</row>
  </sheetData>
  <autoFilter ref="A1:CU120">
    <filterColumn colId="0">
      <filters>
        <filter val="101"/>
        <filter val="112"/>
        <filter val="121"/>
        <filter val="122"/>
        <filter val="123"/>
        <filter val="151"/>
        <filter val="203"/>
        <filter val="205"/>
        <filter val="206"/>
        <filter val="208"/>
        <filter val="209"/>
        <filter val="219"/>
        <filter val="223"/>
        <filter val="241"/>
        <filter val="242"/>
        <filter val="302"/>
        <filter val="303"/>
        <filter val="401"/>
        <filter val="402"/>
        <filter val="409"/>
        <filter val="411"/>
        <filter val="421"/>
        <filter val="429"/>
        <filter val="444"/>
        <filter val="452"/>
        <filter val="453"/>
        <filter val="454"/>
        <filter val="459"/>
        <filter val="461"/>
        <filter val="462"/>
        <filter val="463"/>
        <filter val="490"/>
        <filter val="496"/>
        <filter val="498"/>
        <filter val="499"/>
        <filter val="501"/>
        <filter val="503"/>
        <filter val="504"/>
        <filter val="509"/>
        <filter val="601"/>
        <filter val="602"/>
        <filter val="603"/>
        <filter val="604"/>
        <filter val="605"/>
        <filter val="609"/>
        <filter val="611"/>
        <filter val="614"/>
        <filter val="621"/>
        <filter val="624"/>
        <filter val="629"/>
        <filter val="701"/>
        <filter val="707"/>
        <filter val="709"/>
        <filter val="724"/>
      </filters>
    </filterColumn>
  </autoFilter>
  <customSheetViews>
    <customSheetView guid="{AD8F2E56-C768-4EFF-8501-1C93D33A155F}" filter="1" showAutoFilter="1">
      <pageMargins left="0.7" right="0.7" top="0.75" bottom="0.75" header="0.3" footer="0.3"/>
      <autoFilter ref="A1:CS121"/>
      <extLst>
        <ext uri="GoogleSheetsCustomDataVersion1">
          <go:sheetsCustomData xmlns:go="http://customooxmlschemas.google.com/" filterViewId="965815841"/>
        </ext>
      </extLst>
    </customSheetView>
  </customSheetView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99" sqref="D99"/>
    </sheetView>
  </sheetViews>
  <sheetFormatPr defaultColWidth="12.59765625" defaultRowHeight="15" customHeight="1" x14ac:dyDescent="0.25"/>
  <cols>
    <col min="1" max="1" width="61.8984375" customWidth="1"/>
    <col min="2" max="2" width="9.3984375" customWidth="1"/>
    <col min="3" max="4" width="13.69921875" customWidth="1"/>
    <col min="5" max="5" width="61.8984375" customWidth="1"/>
    <col min="6" max="6" width="9.3984375" customWidth="1"/>
    <col min="7" max="8" width="13.69921875" customWidth="1"/>
    <col min="9" max="9" width="3" customWidth="1"/>
    <col min="10" max="26" width="8.09765625" customWidth="1"/>
  </cols>
  <sheetData>
    <row r="1" spans="1:26" ht="15.6" x14ac:dyDescent="0.3">
      <c r="A1" s="201" t="s">
        <v>331</v>
      </c>
      <c r="B1" s="199"/>
      <c r="C1" s="199"/>
      <c r="D1" s="199"/>
      <c r="E1" s="16"/>
      <c r="F1" s="16"/>
      <c r="G1" s="16"/>
      <c r="H1" s="17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5.6" x14ac:dyDescent="0.3">
      <c r="A2" s="202" t="e">
        <f>CONCATENATE("(",LOWER(reportConsolidation),")")</f>
        <v>#NAME?</v>
      </c>
      <c r="B2" s="199"/>
      <c r="C2" s="199"/>
      <c r="D2" s="199"/>
      <c r="E2" s="18"/>
      <c r="F2" s="15"/>
      <c r="G2" s="19"/>
      <c r="H2" s="19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5.6" x14ac:dyDescent="0.3">
      <c r="A3" s="20"/>
      <c r="B3" s="15"/>
      <c r="C3" s="15"/>
      <c r="D3" s="15"/>
      <c r="E3" s="18"/>
      <c r="F3" s="15"/>
      <c r="G3" s="21"/>
      <c r="H3" s="21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5.6" x14ac:dyDescent="0.3">
      <c r="A4" s="203" t="e">
        <f>CONCATENATE("на ",UPPER(pdeName))</f>
        <v>#NAME?</v>
      </c>
      <c r="B4" s="199"/>
      <c r="C4" s="199"/>
      <c r="D4" s="199"/>
      <c r="E4" s="16"/>
      <c r="F4" s="16"/>
      <c r="G4" s="16"/>
      <c r="H4" s="19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5.6" x14ac:dyDescent="0.3">
      <c r="A5" s="203" t="e">
        <f>CONCATENATE("ЕИК по БУЛСТАТ: ", pdeBulstat)</f>
        <v>#NAME?</v>
      </c>
      <c r="B5" s="199"/>
      <c r="C5" s="199"/>
      <c r="D5" s="199"/>
      <c r="E5" s="16"/>
      <c r="F5" s="16"/>
      <c r="G5" s="16"/>
      <c r="H5" s="20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5.6" x14ac:dyDescent="0.3">
      <c r="A6" s="203" t="e">
        <f>CONCATENATE("към ",TEXT(endDate,"dd.mm.yyyy")," г.")</f>
        <v>#NAME?</v>
      </c>
      <c r="B6" s="199"/>
      <c r="C6" s="199"/>
      <c r="D6" s="199"/>
      <c r="E6" s="16"/>
      <c r="F6" s="16"/>
      <c r="G6" s="16"/>
      <c r="H6" s="22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5.6" x14ac:dyDescent="0.3">
      <c r="A7" s="23"/>
      <c r="B7" s="23"/>
      <c r="C7" s="21"/>
      <c r="D7" s="24"/>
      <c r="E7" s="24"/>
      <c r="F7" s="23"/>
      <c r="G7" s="19"/>
      <c r="H7" s="25" t="s">
        <v>332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31.2" x14ac:dyDescent="0.25">
      <c r="A8" s="26" t="s">
        <v>333</v>
      </c>
      <c r="B8" s="27" t="s">
        <v>334</v>
      </c>
      <c r="C8" s="28" t="s">
        <v>335</v>
      </c>
      <c r="D8" s="29" t="s">
        <v>336</v>
      </c>
      <c r="E8" s="30" t="s">
        <v>337</v>
      </c>
      <c r="F8" s="27" t="s">
        <v>334</v>
      </c>
      <c r="G8" s="28" t="s">
        <v>338</v>
      </c>
      <c r="H8" s="29" t="s">
        <v>339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ht="15.6" x14ac:dyDescent="0.25">
      <c r="A9" s="32" t="s">
        <v>340</v>
      </c>
      <c r="B9" s="33" t="s">
        <v>341</v>
      </c>
      <c r="C9" s="33">
        <v>1</v>
      </c>
      <c r="D9" s="34">
        <v>2</v>
      </c>
      <c r="E9" s="35" t="s">
        <v>340</v>
      </c>
      <c r="F9" s="33" t="s">
        <v>341</v>
      </c>
      <c r="G9" s="33">
        <v>1</v>
      </c>
      <c r="H9" s="34">
        <v>2</v>
      </c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ht="15.6" x14ac:dyDescent="0.25">
      <c r="A10" s="36" t="s">
        <v>342</v>
      </c>
      <c r="B10" s="37"/>
      <c r="C10" s="38"/>
      <c r="D10" s="39"/>
      <c r="E10" s="36" t="s">
        <v>343</v>
      </c>
      <c r="F10" s="40"/>
      <c r="G10" s="41"/>
      <c r="H10" s="42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5.6" x14ac:dyDescent="0.25">
      <c r="A11" s="43" t="s">
        <v>344</v>
      </c>
      <c r="B11" s="44"/>
      <c r="C11" s="45"/>
      <c r="D11" s="46"/>
      <c r="E11" s="43" t="s">
        <v>345</v>
      </c>
      <c r="F11" s="47"/>
      <c r="G11" s="48"/>
      <c r="H11" s="49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ht="15.6" x14ac:dyDescent="0.25">
      <c r="A12" s="50" t="s">
        <v>346</v>
      </c>
      <c r="B12" s="51" t="s">
        <v>347</v>
      </c>
      <c r="C12" s="52">
        <v>0</v>
      </c>
      <c r="D12" s="53"/>
      <c r="E12" s="50" t="s">
        <v>348</v>
      </c>
      <c r="F12" s="54" t="s">
        <v>349</v>
      </c>
      <c r="G12" s="52">
        <v>5000</v>
      </c>
      <c r="H12" s="53">
        <v>1</v>
      </c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ht="15.6" x14ac:dyDescent="0.25">
      <c r="A13" s="50" t="s">
        <v>350</v>
      </c>
      <c r="B13" s="51" t="s">
        <v>351</v>
      </c>
      <c r="C13" s="52">
        <v>0</v>
      </c>
      <c r="D13" s="53"/>
      <c r="E13" s="50" t="s">
        <v>352</v>
      </c>
      <c r="F13" s="54" t="s">
        <v>353</v>
      </c>
      <c r="G13" s="52">
        <v>0</v>
      </c>
      <c r="H13" s="53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ht="15.6" x14ac:dyDescent="0.25">
      <c r="A14" s="50" t="s">
        <v>354</v>
      </c>
      <c r="B14" s="51" t="s">
        <v>355</v>
      </c>
      <c r="C14" s="52">
        <v>8805.9199999999983</v>
      </c>
      <c r="D14" s="53">
        <v>11</v>
      </c>
      <c r="E14" s="50" t="s">
        <v>356</v>
      </c>
      <c r="F14" s="54" t="s">
        <v>357</v>
      </c>
      <c r="G14" s="52">
        <v>0</v>
      </c>
      <c r="H14" s="53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ht="15.6" x14ac:dyDescent="0.25">
      <c r="A15" s="50" t="s">
        <v>358</v>
      </c>
      <c r="B15" s="51" t="s">
        <v>359</v>
      </c>
      <c r="C15" s="52">
        <v>0</v>
      </c>
      <c r="D15" s="53"/>
      <c r="E15" s="55" t="s">
        <v>360</v>
      </c>
      <c r="F15" s="54" t="s">
        <v>361</v>
      </c>
      <c r="G15" s="52">
        <v>0</v>
      </c>
      <c r="H15" s="53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ht="15.6" x14ac:dyDescent="0.25">
      <c r="A16" s="50" t="s">
        <v>362</v>
      </c>
      <c r="B16" s="51" t="s">
        <v>363</v>
      </c>
      <c r="C16" s="52">
        <v>2575.6999999999971</v>
      </c>
      <c r="D16" s="53">
        <v>11</v>
      </c>
      <c r="E16" s="55" t="s">
        <v>364</v>
      </c>
      <c r="F16" s="54" t="s">
        <v>365</v>
      </c>
      <c r="G16" s="52">
        <v>0</v>
      </c>
      <c r="H16" s="53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15.6" x14ac:dyDescent="0.25">
      <c r="A17" s="50" t="s">
        <v>366</v>
      </c>
      <c r="B17" s="51" t="s">
        <v>367</v>
      </c>
      <c r="C17" s="52">
        <v>649</v>
      </c>
      <c r="D17" s="53">
        <v>1</v>
      </c>
      <c r="E17" s="55" t="s">
        <v>368</v>
      </c>
      <c r="F17" s="54" t="s">
        <v>369</v>
      </c>
      <c r="G17" s="52">
        <v>0</v>
      </c>
      <c r="H17" s="53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ht="31.2" x14ac:dyDescent="0.25">
      <c r="A18" s="50" t="s">
        <v>370</v>
      </c>
      <c r="B18" s="51" t="s">
        <v>371</v>
      </c>
      <c r="C18" s="52">
        <v>0</v>
      </c>
      <c r="D18" s="53"/>
      <c r="E18" s="56" t="s">
        <v>372</v>
      </c>
      <c r="F18" s="57" t="s">
        <v>373</v>
      </c>
      <c r="G18" s="58">
        <f t="shared" ref="G18:H18" si="0">G12+G15+G16+G17</f>
        <v>5000</v>
      </c>
      <c r="H18" s="59">
        <f t="shared" si="0"/>
        <v>1</v>
      </c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ht="16.2" x14ac:dyDescent="0.25">
      <c r="A19" s="50" t="s">
        <v>374</v>
      </c>
      <c r="B19" s="51" t="s">
        <v>375</v>
      </c>
      <c r="C19" s="52">
        <v>29965.960000000003</v>
      </c>
      <c r="D19" s="53">
        <v>1</v>
      </c>
      <c r="E19" s="43" t="s">
        <v>376</v>
      </c>
      <c r="F19" s="60"/>
      <c r="G19" s="61"/>
      <c r="H19" s="62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ht="16.2" x14ac:dyDescent="0.25">
      <c r="A20" s="63" t="s">
        <v>377</v>
      </c>
      <c r="B20" s="64" t="s">
        <v>378</v>
      </c>
      <c r="C20" s="65">
        <f t="shared" ref="C20:D20" si="1">SUM(C12:C19)</f>
        <v>41996.58</v>
      </c>
      <c r="D20" s="66">
        <f t="shared" si="1"/>
        <v>24</v>
      </c>
      <c r="E20" s="50" t="s">
        <v>379</v>
      </c>
      <c r="F20" s="54" t="s">
        <v>380</v>
      </c>
      <c r="G20" s="52">
        <v>0</v>
      </c>
      <c r="H20" s="53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ht="16.2" x14ac:dyDescent="0.25">
      <c r="A21" s="43" t="s">
        <v>381</v>
      </c>
      <c r="B21" s="64" t="s">
        <v>382</v>
      </c>
      <c r="C21" s="67">
        <v>0</v>
      </c>
      <c r="D21" s="68"/>
      <c r="E21" s="50" t="s">
        <v>383</v>
      </c>
      <c r="F21" s="54" t="s">
        <v>384</v>
      </c>
      <c r="G21" s="52">
        <v>0</v>
      </c>
      <c r="H21" s="53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ht="16.2" x14ac:dyDescent="0.25">
      <c r="A22" s="43" t="s">
        <v>385</v>
      </c>
      <c r="B22" s="64" t="s">
        <v>386</v>
      </c>
      <c r="C22" s="67">
        <v>0</v>
      </c>
      <c r="D22" s="68"/>
      <c r="E22" s="69" t="s">
        <v>387</v>
      </c>
      <c r="F22" s="54" t="s">
        <v>388</v>
      </c>
      <c r="G22" s="45">
        <f t="shared" ref="G22:H22" si="2">SUM(G23:G25)</f>
        <v>31430.3</v>
      </c>
      <c r="H22" s="46">
        <f t="shared" si="2"/>
        <v>1</v>
      </c>
      <c r="I22" s="31"/>
      <c r="J22" s="31"/>
      <c r="K22" s="31"/>
      <c r="L22" s="31"/>
      <c r="M22" s="70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5.6" x14ac:dyDescent="0.25">
      <c r="A23" s="43" t="s">
        <v>389</v>
      </c>
      <c r="B23" s="51"/>
      <c r="C23" s="45"/>
      <c r="D23" s="46"/>
      <c r="E23" s="55" t="s">
        <v>390</v>
      </c>
      <c r="F23" s="54" t="s">
        <v>391</v>
      </c>
      <c r="G23" s="52">
        <v>0</v>
      </c>
      <c r="H23" s="53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5.6" x14ac:dyDescent="0.25">
      <c r="A24" s="50" t="s">
        <v>392</v>
      </c>
      <c r="B24" s="51" t="s">
        <v>393</v>
      </c>
      <c r="C24" s="52">
        <v>0</v>
      </c>
      <c r="D24" s="53"/>
      <c r="E24" s="71" t="s">
        <v>394</v>
      </c>
      <c r="F24" s="54" t="s">
        <v>395</v>
      </c>
      <c r="G24" s="52">
        <v>0</v>
      </c>
      <c r="H24" s="53"/>
      <c r="I24" s="31"/>
      <c r="J24" s="31"/>
      <c r="K24" s="31"/>
      <c r="L24" s="31"/>
      <c r="M24" s="70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5.6" x14ac:dyDescent="0.25">
      <c r="A25" s="50" t="s">
        <v>396</v>
      </c>
      <c r="B25" s="51" t="s">
        <v>397</v>
      </c>
      <c r="C25" s="52">
        <v>0</v>
      </c>
      <c r="D25" s="53"/>
      <c r="E25" s="50" t="s">
        <v>398</v>
      </c>
      <c r="F25" s="54" t="s">
        <v>399</v>
      </c>
      <c r="G25" s="72">
        <v>31430.3</v>
      </c>
      <c r="H25" s="53">
        <v>1</v>
      </c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6.2" x14ac:dyDescent="0.25">
      <c r="A26" s="50" t="s">
        <v>400</v>
      </c>
      <c r="B26" s="51" t="s">
        <v>401</v>
      </c>
      <c r="C26" s="52">
        <v>0</v>
      </c>
      <c r="D26" s="53"/>
      <c r="E26" s="73" t="s">
        <v>402</v>
      </c>
      <c r="F26" s="60" t="s">
        <v>403</v>
      </c>
      <c r="G26" s="65">
        <f t="shared" ref="G26:H26" si="3">G20+G21+G22</f>
        <v>31430.3</v>
      </c>
      <c r="H26" s="66">
        <f t="shared" si="3"/>
        <v>1</v>
      </c>
      <c r="I26" s="31"/>
      <c r="J26" s="31"/>
      <c r="K26" s="31"/>
      <c r="L26" s="31"/>
      <c r="M26" s="70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6.2" x14ac:dyDescent="0.25">
      <c r="A27" s="50" t="s">
        <v>404</v>
      </c>
      <c r="B27" s="51" t="s">
        <v>405</v>
      </c>
      <c r="C27" s="52">
        <v>0</v>
      </c>
      <c r="D27" s="53"/>
      <c r="E27" s="43" t="s">
        <v>406</v>
      </c>
      <c r="F27" s="60"/>
      <c r="G27" s="61"/>
      <c r="H27" s="62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6.2" x14ac:dyDescent="0.25">
      <c r="A28" s="63" t="s">
        <v>407</v>
      </c>
      <c r="B28" s="64" t="s">
        <v>408</v>
      </c>
      <c r="C28" s="65">
        <f t="shared" ref="C28:D28" si="4">SUM(C24:C27)</f>
        <v>0</v>
      </c>
      <c r="D28" s="66">
        <f t="shared" si="4"/>
        <v>0</v>
      </c>
      <c r="E28" s="71" t="s">
        <v>409</v>
      </c>
      <c r="F28" s="54" t="s">
        <v>410</v>
      </c>
      <c r="G28" s="45">
        <f t="shared" ref="G28:H28" si="5">SUM(G29:G31)</f>
        <v>-30392.589999999967</v>
      </c>
      <c r="H28" s="46">
        <f t="shared" si="5"/>
        <v>1</v>
      </c>
      <c r="I28" s="31"/>
      <c r="J28" s="31"/>
      <c r="K28" s="31"/>
      <c r="L28" s="31"/>
      <c r="M28" s="70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5.6" x14ac:dyDescent="0.25">
      <c r="A29" s="50"/>
      <c r="B29" s="51"/>
      <c r="C29" s="45"/>
      <c r="D29" s="46"/>
      <c r="E29" s="50" t="s">
        <v>411</v>
      </c>
      <c r="F29" s="54" t="s">
        <v>412</v>
      </c>
      <c r="G29" s="52">
        <v>533274.18000000005</v>
      </c>
      <c r="H29" s="53">
        <v>1</v>
      </c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5.6" x14ac:dyDescent="0.25">
      <c r="A30" s="43" t="s">
        <v>413</v>
      </c>
      <c r="B30" s="51"/>
      <c r="C30" s="45"/>
      <c r="D30" s="46"/>
      <c r="E30" s="69" t="s">
        <v>414</v>
      </c>
      <c r="F30" s="54" t="s">
        <v>415</v>
      </c>
      <c r="G30" s="52">
        <v>-563666.77</v>
      </c>
      <c r="H30" s="53"/>
      <c r="I30" s="31"/>
      <c r="J30" s="31"/>
      <c r="K30" s="31"/>
      <c r="L30" s="31"/>
      <c r="M30" s="70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5.6" x14ac:dyDescent="0.25">
      <c r="A31" s="50" t="s">
        <v>416</v>
      </c>
      <c r="B31" s="51" t="s">
        <v>417</v>
      </c>
      <c r="C31" s="52">
        <v>0</v>
      </c>
      <c r="D31" s="53"/>
      <c r="E31" s="50" t="s">
        <v>418</v>
      </c>
      <c r="F31" s="54" t="s">
        <v>419</v>
      </c>
      <c r="G31" s="52">
        <v>0</v>
      </c>
      <c r="H31" s="53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5.6" x14ac:dyDescent="0.25">
      <c r="A32" s="50" t="s">
        <v>420</v>
      </c>
      <c r="B32" s="51" t="s">
        <v>421</v>
      </c>
      <c r="C32" s="52">
        <v>0</v>
      </c>
      <c r="D32" s="53"/>
      <c r="E32" s="71" t="s">
        <v>422</v>
      </c>
      <c r="F32" s="54" t="s">
        <v>423</v>
      </c>
      <c r="G32" s="52"/>
      <c r="H32" s="53"/>
      <c r="I32" s="31"/>
      <c r="J32" s="31"/>
      <c r="K32" s="31"/>
      <c r="L32" s="31"/>
      <c r="M32" s="70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6.2" x14ac:dyDescent="0.25">
      <c r="A33" s="63" t="s">
        <v>424</v>
      </c>
      <c r="B33" s="64" t="s">
        <v>425</v>
      </c>
      <c r="C33" s="65">
        <f t="shared" ref="C33:D33" si="6">C31+C32</f>
        <v>0</v>
      </c>
      <c r="D33" s="66">
        <f t="shared" si="6"/>
        <v>0</v>
      </c>
      <c r="E33" s="55" t="s">
        <v>426</v>
      </c>
      <c r="F33" s="54" t="s">
        <v>427</v>
      </c>
      <c r="G33" s="52">
        <v>-87210.74</v>
      </c>
      <c r="H33" s="53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6.2" x14ac:dyDescent="0.25">
      <c r="A34" s="43" t="s">
        <v>428</v>
      </c>
      <c r="B34" s="51"/>
      <c r="C34" s="45"/>
      <c r="D34" s="46"/>
      <c r="E34" s="73" t="s">
        <v>429</v>
      </c>
      <c r="F34" s="60" t="s">
        <v>430</v>
      </c>
      <c r="G34" s="65">
        <f t="shared" ref="G34:H34" si="7">G28+G32+G33</f>
        <v>-117603.32999999997</v>
      </c>
      <c r="H34" s="66">
        <f t="shared" si="7"/>
        <v>1</v>
      </c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5.6" x14ac:dyDescent="0.25">
      <c r="A35" s="50" t="s">
        <v>431</v>
      </c>
      <c r="B35" s="51" t="s">
        <v>432</v>
      </c>
      <c r="C35" s="45">
        <f t="shared" ref="C35:D35" si="8">SUM(C36:C39)</f>
        <v>30</v>
      </c>
      <c r="D35" s="46">
        <f t="shared" si="8"/>
        <v>1</v>
      </c>
      <c r="E35" s="50"/>
      <c r="F35" s="74"/>
      <c r="G35" s="45"/>
      <c r="H35" s="46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5.6" x14ac:dyDescent="0.25">
      <c r="A36" s="50" t="s">
        <v>433</v>
      </c>
      <c r="B36" s="51" t="s">
        <v>434</v>
      </c>
      <c r="C36" s="52">
        <v>0</v>
      </c>
      <c r="D36" s="53"/>
      <c r="E36" s="69"/>
      <c r="F36" s="75"/>
      <c r="G36" s="45"/>
      <c r="H36" s="46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5.6" x14ac:dyDescent="0.25">
      <c r="A37" s="50" t="s">
        <v>435</v>
      </c>
      <c r="B37" s="51" t="s">
        <v>436</v>
      </c>
      <c r="C37" s="52">
        <v>30</v>
      </c>
      <c r="D37" s="53">
        <v>1</v>
      </c>
      <c r="E37" s="76" t="s">
        <v>437</v>
      </c>
      <c r="F37" s="74" t="s">
        <v>438</v>
      </c>
      <c r="G37" s="61">
        <f t="shared" ref="G37:H37" si="9">G26+G18+G34</f>
        <v>-81173.02999999997</v>
      </c>
      <c r="H37" s="62">
        <f t="shared" si="9"/>
        <v>3</v>
      </c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5.6" x14ac:dyDescent="0.25">
      <c r="A38" s="50" t="s">
        <v>439</v>
      </c>
      <c r="B38" s="51" t="s">
        <v>440</v>
      </c>
      <c r="C38" s="52">
        <v>0</v>
      </c>
      <c r="D38" s="53"/>
      <c r="E38" s="50"/>
      <c r="F38" s="74"/>
      <c r="G38" s="45"/>
      <c r="H38" s="46"/>
      <c r="I38" s="31"/>
      <c r="J38" s="31"/>
      <c r="K38" s="31"/>
      <c r="L38" s="31"/>
      <c r="M38" s="70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5.6" x14ac:dyDescent="0.25">
      <c r="A39" s="50" t="s">
        <v>441</v>
      </c>
      <c r="B39" s="51" t="s">
        <v>442</v>
      </c>
      <c r="C39" s="52">
        <v>0</v>
      </c>
      <c r="D39" s="53"/>
      <c r="E39" s="77"/>
      <c r="F39" s="78"/>
      <c r="G39" s="79"/>
      <c r="H39" s="8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ht="15.6" x14ac:dyDescent="0.25">
      <c r="A40" s="50" t="s">
        <v>443</v>
      </c>
      <c r="B40" s="51" t="s">
        <v>444</v>
      </c>
      <c r="C40" s="45">
        <f t="shared" ref="C40:D40" si="10">C41+C42+C44</f>
        <v>0</v>
      </c>
      <c r="D40" s="46">
        <f t="shared" si="10"/>
        <v>0</v>
      </c>
      <c r="E40" s="81" t="s">
        <v>445</v>
      </c>
      <c r="F40" s="82" t="s">
        <v>446</v>
      </c>
      <c r="G40" s="83">
        <v>0</v>
      </c>
      <c r="H40" s="84"/>
      <c r="I40" s="31"/>
      <c r="J40" s="31"/>
      <c r="K40" s="31"/>
      <c r="L40" s="31"/>
      <c r="M40" s="70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ht="15.6" x14ac:dyDescent="0.25">
      <c r="A41" s="50" t="s">
        <v>447</v>
      </c>
      <c r="B41" s="51" t="s">
        <v>448</v>
      </c>
      <c r="C41" s="52">
        <v>0</v>
      </c>
      <c r="D41" s="53"/>
      <c r="E41" s="77"/>
      <c r="F41" s="85"/>
      <c r="G41" s="79"/>
      <c r="H41" s="80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15.6" x14ac:dyDescent="0.25">
      <c r="A42" s="50" t="s">
        <v>449</v>
      </c>
      <c r="B42" s="51" t="s">
        <v>450</v>
      </c>
      <c r="C42" s="52">
        <v>0</v>
      </c>
      <c r="D42" s="53"/>
      <c r="E42" s="81" t="s">
        <v>451</v>
      </c>
      <c r="F42" s="86"/>
      <c r="G42" s="38"/>
      <c r="H42" s="39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5.6" x14ac:dyDescent="0.25">
      <c r="A43" s="50" t="s">
        <v>452</v>
      </c>
      <c r="B43" s="51" t="s">
        <v>453</v>
      </c>
      <c r="C43" s="52">
        <v>0</v>
      </c>
      <c r="D43" s="53"/>
      <c r="E43" s="43" t="s">
        <v>454</v>
      </c>
      <c r="F43" s="75"/>
      <c r="G43" s="45"/>
      <c r="H43" s="46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ht="15.6" x14ac:dyDescent="0.25">
      <c r="A44" s="50" t="s">
        <v>455</v>
      </c>
      <c r="B44" s="51" t="s">
        <v>456</v>
      </c>
      <c r="C44" s="52">
        <v>0</v>
      </c>
      <c r="D44" s="53"/>
      <c r="E44" s="55" t="s">
        <v>457</v>
      </c>
      <c r="F44" s="54" t="s">
        <v>458</v>
      </c>
      <c r="G44" s="52">
        <v>0</v>
      </c>
      <c r="H44" s="53"/>
      <c r="I44" s="31"/>
      <c r="J44" s="31"/>
      <c r="K44" s="31"/>
      <c r="L44" s="31"/>
      <c r="M44" s="70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ht="15.6" x14ac:dyDescent="0.25">
      <c r="A45" s="50" t="s">
        <v>459</v>
      </c>
      <c r="B45" s="51" t="s">
        <v>460</v>
      </c>
      <c r="C45" s="52">
        <v>0</v>
      </c>
      <c r="D45" s="53"/>
      <c r="E45" s="87" t="s">
        <v>461</v>
      </c>
      <c r="F45" s="54" t="s">
        <v>462</v>
      </c>
      <c r="G45" s="52">
        <v>0</v>
      </c>
      <c r="H45" s="53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6.2" x14ac:dyDescent="0.25">
      <c r="A46" s="88" t="s">
        <v>463</v>
      </c>
      <c r="B46" s="64" t="s">
        <v>464</v>
      </c>
      <c r="C46" s="65">
        <f t="shared" ref="C46:D46" si="11">C35+C40+C45</f>
        <v>30</v>
      </c>
      <c r="D46" s="66">
        <f t="shared" si="11"/>
        <v>1</v>
      </c>
      <c r="E46" s="69" t="s">
        <v>465</v>
      </c>
      <c r="F46" s="54" t="s">
        <v>466</v>
      </c>
      <c r="G46" s="52">
        <v>0</v>
      </c>
      <c r="H46" s="53"/>
      <c r="I46" s="31"/>
      <c r="J46" s="31"/>
      <c r="K46" s="31"/>
      <c r="L46" s="31"/>
      <c r="M46" s="70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6" x14ac:dyDescent="0.25">
      <c r="A47" s="43" t="s">
        <v>467</v>
      </c>
      <c r="B47" s="89"/>
      <c r="C47" s="61"/>
      <c r="D47" s="62"/>
      <c r="E47" s="50" t="s">
        <v>468</v>
      </c>
      <c r="F47" s="54" t="s">
        <v>469</v>
      </c>
      <c r="G47" s="52">
        <v>0</v>
      </c>
      <c r="H47" s="53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ht="15.6" x14ac:dyDescent="0.25">
      <c r="A48" s="50" t="s">
        <v>470</v>
      </c>
      <c r="B48" s="51" t="s">
        <v>471</v>
      </c>
      <c r="C48" s="52">
        <v>0</v>
      </c>
      <c r="D48" s="53"/>
      <c r="E48" s="69" t="s">
        <v>472</v>
      </c>
      <c r="F48" s="54" t="s">
        <v>473</v>
      </c>
      <c r="G48" s="52">
        <v>0</v>
      </c>
      <c r="H48" s="53"/>
      <c r="I48" s="31"/>
      <c r="J48" s="31"/>
      <c r="K48" s="31"/>
      <c r="L48" s="31"/>
      <c r="M48" s="70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ht="15.6" x14ac:dyDescent="0.25">
      <c r="A49" s="50" t="s">
        <v>474</v>
      </c>
      <c r="B49" s="51" t="s">
        <v>475</v>
      </c>
      <c r="C49" s="52">
        <v>0</v>
      </c>
      <c r="D49" s="53"/>
      <c r="E49" s="50" t="s">
        <v>476</v>
      </c>
      <c r="F49" s="54" t="s">
        <v>477</v>
      </c>
      <c r="G49" s="52">
        <v>0</v>
      </c>
      <c r="H49" s="53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ht="16.2" x14ac:dyDescent="0.25">
      <c r="A50" s="50" t="s">
        <v>478</v>
      </c>
      <c r="B50" s="51" t="s">
        <v>479</v>
      </c>
      <c r="C50" s="52">
        <v>0</v>
      </c>
      <c r="D50" s="53"/>
      <c r="E50" s="69" t="s">
        <v>377</v>
      </c>
      <c r="F50" s="60" t="s">
        <v>480</v>
      </c>
      <c r="G50" s="45">
        <f t="shared" ref="G50:H50" si="12">SUM(G44:G49)</f>
        <v>0</v>
      </c>
      <c r="H50" s="46">
        <f t="shared" si="12"/>
        <v>0</v>
      </c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ht="15.6" x14ac:dyDescent="0.25">
      <c r="A51" s="50" t="s">
        <v>404</v>
      </c>
      <c r="B51" s="51" t="s">
        <v>481</v>
      </c>
      <c r="C51" s="52">
        <v>0</v>
      </c>
      <c r="D51" s="53"/>
      <c r="E51" s="50"/>
      <c r="F51" s="54"/>
      <c r="G51" s="45"/>
      <c r="H51" s="46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6.2" x14ac:dyDescent="0.25">
      <c r="A52" s="63" t="s">
        <v>482</v>
      </c>
      <c r="B52" s="64" t="s">
        <v>483</v>
      </c>
      <c r="C52" s="65">
        <f t="shared" ref="C52:D52" si="13">SUM(C48:C51)</f>
        <v>0</v>
      </c>
      <c r="D52" s="66">
        <f t="shared" si="13"/>
        <v>0</v>
      </c>
      <c r="E52" s="69" t="s">
        <v>484</v>
      </c>
      <c r="F52" s="60" t="s">
        <v>485</v>
      </c>
      <c r="G52" s="52">
        <v>0</v>
      </c>
      <c r="H52" s="53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6.2" x14ac:dyDescent="0.25">
      <c r="A53" s="50" t="s">
        <v>486</v>
      </c>
      <c r="B53" s="64"/>
      <c r="C53" s="45"/>
      <c r="D53" s="46"/>
      <c r="E53" s="50" t="s">
        <v>487</v>
      </c>
      <c r="F53" s="60" t="s">
        <v>488</v>
      </c>
      <c r="G53" s="52">
        <v>0</v>
      </c>
      <c r="H53" s="53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ht="16.2" x14ac:dyDescent="0.25">
      <c r="A54" s="43" t="s">
        <v>489</v>
      </c>
      <c r="B54" s="64" t="s">
        <v>490</v>
      </c>
      <c r="C54" s="90">
        <v>0</v>
      </c>
      <c r="D54" s="91"/>
      <c r="E54" s="50" t="s">
        <v>491</v>
      </c>
      <c r="F54" s="60" t="s">
        <v>492</v>
      </c>
      <c r="G54" s="52">
        <v>0</v>
      </c>
      <c r="H54" s="53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6.2" x14ac:dyDescent="0.25">
      <c r="A55" s="43" t="s">
        <v>493</v>
      </c>
      <c r="B55" s="64" t="s">
        <v>494</v>
      </c>
      <c r="C55" s="90">
        <v>0</v>
      </c>
      <c r="D55" s="91"/>
      <c r="E55" s="50" t="s">
        <v>495</v>
      </c>
      <c r="F55" s="60" t="s">
        <v>496</v>
      </c>
      <c r="G55" s="52">
        <v>0</v>
      </c>
      <c r="H55" s="53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5.6" x14ac:dyDescent="0.25">
      <c r="A56" s="92" t="s">
        <v>497</v>
      </c>
      <c r="B56" s="93" t="s">
        <v>498</v>
      </c>
      <c r="C56" s="94">
        <f t="shared" ref="C56:D56" si="14">C20+C21+C22+C28+C33+C46+C52+C54+C55</f>
        <v>42026.58</v>
      </c>
      <c r="D56" s="95">
        <f t="shared" si="14"/>
        <v>25</v>
      </c>
      <c r="E56" s="43" t="s">
        <v>499</v>
      </c>
      <c r="F56" s="74" t="s">
        <v>500</v>
      </c>
      <c r="G56" s="61">
        <f t="shared" ref="G56:H56" si="15">G50+G52+G53+G54+G55</f>
        <v>0</v>
      </c>
      <c r="H56" s="62">
        <f t="shared" si="15"/>
        <v>0</v>
      </c>
      <c r="I56" s="31"/>
      <c r="J56" s="31"/>
      <c r="K56" s="31"/>
      <c r="L56" s="31"/>
      <c r="M56" s="70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5.6" x14ac:dyDescent="0.25">
      <c r="A57" s="96" t="s">
        <v>501</v>
      </c>
      <c r="B57" s="97"/>
      <c r="C57" s="38"/>
      <c r="D57" s="39"/>
      <c r="E57" s="96" t="s">
        <v>502</v>
      </c>
      <c r="F57" s="82"/>
      <c r="G57" s="38"/>
      <c r="H57" s="39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ht="15.6" x14ac:dyDescent="0.25">
      <c r="A58" s="43" t="s">
        <v>503</v>
      </c>
      <c r="B58" s="89"/>
      <c r="C58" s="61"/>
      <c r="D58" s="62"/>
      <c r="E58" s="43" t="s">
        <v>454</v>
      </c>
      <c r="F58" s="54"/>
      <c r="G58" s="45"/>
      <c r="H58" s="46"/>
      <c r="I58" s="31"/>
      <c r="J58" s="31"/>
      <c r="K58" s="31"/>
      <c r="L58" s="31"/>
      <c r="M58" s="70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ht="31.2" x14ac:dyDescent="0.25">
      <c r="A59" s="50" t="s">
        <v>504</v>
      </c>
      <c r="B59" s="51" t="s">
        <v>505</v>
      </c>
      <c r="C59" s="52">
        <v>341175.44</v>
      </c>
      <c r="D59" s="53">
        <v>1</v>
      </c>
      <c r="E59" s="69" t="s">
        <v>506</v>
      </c>
      <c r="F59" s="98" t="s">
        <v>507</v>
      </c>
      <c r="G59" s="52">
        <f>706678+59741.57</f>
        <v>766419.57</v>
      </c>
      <c r="H59" s="53">
        <v>11</v>
      </c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ht="15.6" x14ac:dyDescent="0.25">
      <c r="A60" s="50" t="s">
        <v>508</v>
      </c>
      <c r="B60" s="51" t="s">
        <v>509</v>
      </c>
      <c r="C60" s="52">
        <v>89390.7</v>
      </c>
      <c r="D60" s="53">
        <v>1</v>
      </c>
      <c r="E60" s="50" t="s">
        <v>510</v>
      </c>
      <c r="F60" s="54" t="s">
        <v>511</v>
      </c>
      <c r="G60" s="52">
        <v>0</v>
      </c>
      <c r="H60" s="53"/>
      <c r="I60" s="31"/>
      <c r="J60" s="31"/>
      <c r="K60" s="31"/>
      <c r="L60" s="31"/>
      <c r="M60" s="70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5.6" x14ac:dyDescent="0.25">
      <c r="A61" s="50" t="s">
        <v>512</v>
      </c>
      <c r="B61" s="51" t="s">
        <v>513</v>
      </c>
      <c r="C61" s="52">
        <v>161941.57</v>
      </c>
      <c r="D61" s="53">
        <v>1</v>
      </c>
      <c r="E61" s="55" t="s">
        <v>514</v>
      </c>
      <c r="F61" s="54" t="s">
        <v>515</v>
      </c>
      <c r="G61" s="45">
        <f t="shared" ref="G61:H61" si="16">SUM(G62:G68)</f>
        <v>367729.8</v>
      </c>
      <c r="H61" s="46">
        <f t="shared" si="16"/>
        <v>11124</v>
      </c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5.6" x14ac:dyDescent="0.25">
      <c r="A62" s="50" t="s">
        <v>516</v>
      </c>
      <c r="B62" s="51" t="s">
        <v>517</v>
      </c>
      <c r="C62" s="52">
        <v>0</v>
      </c>
      <c r="D62" s="53"/>
      <c r="E62" s="55" t="s">
        <v>518</v>
      </c>
      <c r="F62" s="54" t="s">
        <v>519</v>
      </c>
      <c r="G62" s="52">
        <v>0</v>
      </c>
      <c r="H62" s="53"/>
      <c r="I62" s="31"/>
      <c r="J62" s="31"/>
      <c r="K62" s="31"/>
      <c r="L62" s="31"/>
      <c r="M62" s="70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5.6" x14ac:dyDescent="0.25">
      <c r="A63" s="50" t="s">
        <v>520</v>
      </c>
      <c r="B63" s="51" t="s">
        <v>521</v>
      </c>
      <c r="C63" s="52">
        <v>0</v>
      </c>
      <c r="D63" s="53"/>
      <c r="E63" s="50" t="s">
        <v>522</v>
      </c>
      <c r="F63" s="54" t="s">
        <v>523</v>
      </c>
      <c r="G63" s="52">
        <v>0</v>
      </c>
      <c r="H63" s="53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ht="15.6" x14ac:dyDescent="0.25">
      <c r="A64" s="50" t="s">
        <v>524</v>
      </c>
      <c r="B64" s="51" t="s">
        <v>525</v>
      </c>
      <c r="C64" s="52">
        <v>0</v>
      </c>
      <c r="D64" s="53"/>
      <c r="E64" s="50" t="s">
        <v>526</v>
      </c>
      <c r="F64" s="54" t="s">
        <v>527</v>
      </c>
      <c r="G64" s="52">
        <v>137305.19</v>
      </c>
      <c r="H64" s="53">
        <v>11</v>
      </c>
      <c r="I64" s="31"/>
      <c r="J64" s="31"/>
      <c r="K64" s="31"/>
      <c r="L64" s="31"/>
      <c r="M64" s="70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ht="16.2" x14ac:dyDescent="0.25">
      <c r="A65" s="63" t="s">
        <v>377</v>
      </c>
      <c r="B65" s="64" t="s">
        <v>528</v>
      </c>
      <c r="C65" s="65">
        <f t="shared" ref="C65:D65" si="17">SUM(C59:C64)</f>
        <v>592507.71</v>
      </c>
      <c r="D65" s="66">
        <f t="shared" si="17"/>
        <v>3</v>
      </c>
      <c r="E65" s="50" t="s">
        <v>529</v>
      </c>
      <c r="F65" s="54" t="s">
        <v>530</v>
      </c>
      <c r="G65" s="52">
        <v>0</v>
      </c>
      <c r="H65" s="53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ht="16.2" x14ac:dyDescent="0.25">
      <c r="A66" s="50"/>
      <c r="B66" s="64"/>
      <c r="C66" s="45"/>
      <c r="D66" s="46"/>
      <c r="E66" s="50" t="s">
        <v>531</v>
      </c>
      <c r="F66" s="54" t="s">
        <v>532</v>
      </c>
      <c r="G66" s="52">
        <v>116949.77</v>
      </c>
      <c r="H66" s="53">
        <v>1</v>
      </c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ht="15.6" x14ac:dyDescent="0.25">
      <c r="A67" s="43" t="s">
        <v>533</v>
      </c>
      <c r="B67" s="89"/>
      <c r="C67" s="61"/>
      <c r="D67" s="62"/>
      <c r="E67" s="50" t="s">
        <v>534</v>
      </c>
      <c r="F67" s="54" t="s">
        <v>535</v>
      </c>
      <c r="G67" s="52">
        <v>69410.649999999994</v>
      </c>
      <c r="H67" s="53">
        <v>11111</v>
      </c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1:26" ht="15.6" x14ac:dyDescent="0.25">
      <c r="A68" s="50" t="s">
        <v>536</v>
      </c>
      <c r="B68" s="51" t="s">
        <v>537</v>
      </c>
      <c r="C68" s="52">
        <v>0</v>
      </c>
      <c r="D68" s="53"/>
      <c r="E68" s="50" t="s">
        <v>538</v>
      </c>
      <c r="F68" s="54" t="s">
        <v>539</v>
      </c>
      <c r="G68" s="52">
        <v>44064.19</v>
      </c>
      <c r="H68" s="53">
        <v>1</v>
      </c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1:26" ht="15.6" x14ac:dyDescent="0.25">
      <c r="A69" s="50" t="s">
        <v>540</v>
      </c>
      <c r="B69" s="51" t="s">
        <v>541</v>
      </c>
      <c r="C69" s="52">
        <f>177210.72 +2520</f>
        <v>179730.72</v>
      </c>
      <c r="D69" s="53">
        <v>11</v>
      </c>
      <c r="E69" s="69" t="s">
        <v>404</v>
      </c>
      <c r="F69" s="54" t="s">
        <v>542</v>
      </c>
      <c r="G69" s="52">
        <v>113318.46</v>
      </c>
      <c r="H69" s="53">
        <v>1</v>
      </c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1:26" ht="15.6" x14ac:dyDescent="0.25">
      <c r="A70" s="50" t="s">
        <v>543</v>
      </c>
      <c r="B70" s="51" t="s">
        <v>544</v>
      </c>
      <c r="C70" s="52">
        <v>0</v>
      </c>
      <c r="D70" s="53"/>
      <c r="E70" s="50" t="s">
        <v>545</v>
      </c>
      <c r="F70" s="54" t="s">
        <v>546</v>
      </c>
      <c r="G70" s="52">
        <v>0</v>
      </c>
      <c r="H70" s="53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1:26" ht="16.2" x14ac:dyDescent="0.25">
      <c r="A71" s="50" t="s">
        <v>547</v>
      </c>
      <c r="B71" s="51" t="s">
        <v>548</v>
      </c>
      <c r="C71" s="52">
        <v>0</v>
      </c>
      <c r="D71" s="53"/>
      <c r="E71" s="99" t="s">
        <v>372</v>
      </c>
      <c r="F71" s="60" t="s">
        <v>549</v>
      </c>
      <c r="G71" s="65">
        <f t="shared" ref="G71:H71" si="18">G59+G60+G61+G69+G70</f>
        <v>1247467.8299999998</v>
      </c>
      <c r="H71" s="66">
        <f t="shared" si="18"/>
        <v>11136</v>
      </c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1:26" ht="15.6" x14ac:dyDescent="0.25">
      <c r="A72" s="50" t="s">
        <v>550</v>
      </c>
      <c r="B72" s="51" t="s">
        <v>551</v>
      </c>
      <c r="C72" s="52">
        <v>15955.66</v>
      </c>
      <c r="D72" s="53">
        <v>1</v>
      </c>
      <c r="E72" s="55"/>
      <c r="F72" s="54"/>
      <c r="G72" s="45"/>
      <c r="H72" s="46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1:26" ht="16.2" x14ac:dyDescent="0.25">
      <c r="A73" s="50" t="s">
        <v>552</v>
      </c>
      <c r="B73" s="51" t="s">
        <v>553</v>
      </c>
      <c r="C73" s="52">
        <v>189.5</v>
      </c>
      <c r="D73" s="53">
        <v>1</v>
      </c>
      <c r="E73" s="88" t="s">
        <v>554</v>
      </c>
      <c r="F73" s="60" t="s">
        <v>555</v>
      </c>
      <c r="G73" s="90">
        <v>0</v>
      </c>
      <c r="H73" s="9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6" ht="15.6" x14ac:dyDescent="0.25">
      <c r="A74" s="50" t="s">
        <v>556</v>
      </c>
      <c r="B74" s="51" t="s">
        <v>557</v>
      </c>
      <c r="C74" s="52">
        <v>32.17</v>
      </c>
      <c r="D74" s="53">
        <v>1</v>
      </c>
      <c r="E74" s="100"/>
      <c r="F74" s="101"/>
      <c r="G74" s="45"/>
      <c r="H74" s="102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ht="16.2" x14ac:dyDescent="0.25">
      <c r="A75" s="50" t="s">
        <v>558</v>
      </c>
      <c r="B75" s="51" t="s">
        <v>559</v>
      </c>
      <c r="C75" s="52">
        <v>265603.93</v>
      </c>
      <c r="D75" s="53">
        <v>1</v>
      </c>
      <c r="E75" s="103" t="s">
        <v>487</v>
      </c>
      <c r="F75" s="60" t="s">
        <v>560</v>
      </c>
      <c r="G75" s="90">
        <v>0</v>
      </c>
      <c r="H75" s="9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1:26" ht="16.2" x14ac:dyDescent="0.25">
      <c r="A76" s="63" t="s">
        <v>402</v>
      </c>
      <c r="B76" s="64" t="s">
        <v>561</v>
      </c>
      <c r="C76" s="65">
        <f t="shared" ref="C76:D76" si="19">SUM(C68:C75)</f>
        <v>461511.98</v>
      </c>
      <c r="D76" s="66">
        <f t="shared" si="19"/>
        <v>15</v>
      </c>
      <c r="E76" s="100"/>
      <c r="F76" s="101"/>
      <c r="G76" s="45"/>
      <c r="H76" s="102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1:26" ht="16.2" x14ac:dyDescent="0.25">
      <c r="A77" s="50"/>
      <c r="B77" s="51"/>
      <c r="C77" s="45"/>
      <c r="D77" s="46"/>
      <c r="E77" s="88" t="s">
        <v>562</v>
      </c>
      <c r="F77" s="60" t="s">
        <v>563</v>
      </c>
      <c r="G77" s="90">
        <v>0</v>
      </c>
      <c r="H77" s="9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ht="15.6" x14ac:dyDescent="0.25">
      <c r="A78" s="43" t="s">
        <v>564</v>
      </c>
      <c r="B78" s="89"/>
      <c r="C78" s="61"/>
      <c r="D78" s="62"/>
      <c r="E78" s="50"/>
      <c r="F78" s="75"/>
      <c r="G78" s="45"/>
      <c r="H78" s="46"/>
      <c r="I78" s="31"/>
      <c r="J78" s="31"/>
      <c r="K78" s="31"/>
      <c r="L78" s="31"/>
      <c r="M78" s="70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1:26" ht="15.6" x14ac:dyDescent="0.25">
      <c r="A79" s="50" t="s">
        <v>565</v>
      </c>
      <c r="B79" s="51" t="s">
        <v>566</v>
      </c>
      <c r="C79" s="45">
        <f t="shared" ref="C79:D79" si="20">SUM(C80:C82)</f>
        <v>0</v>
      </c>
      <c r="D79" s="46">
        <f t="shared" si="20"/>
        <v>0</v>
      </c>
      <c r="E79" s="104" t="s">
        <v>567</v>
      </c>
      <c r="F79" s="74" t="s">
        <v>568</v>
      </c>
      <c r="G79" s="61">
        <f t="shared" ref="G79:H79" si="21">G71+G73+G75+G77</f>
        <v>1247467.8299999998</v>
      </c>
      <c r="H79" s="62">
        <f t="shared" si="21"/>
        <v>11136</v>
      </c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ht="15.6" x14ac:dyDescent="0.25">
      <c r="A80" s="50" t="s">
        <v>569</v>
      </c>
      <c r="B80" s="51" t="s">
        <v>570</v>
      </c>
      <c r="C80" s="52">
        <v>0</v>
      </c>
      <c r="D80" s="53"/>
      <c r="E80" s="100"/>
      <c r="F80" s="101"/>
      <c r="G80" s="45"/>
      <c r="H80" s="102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1:26" ht="15.6" x14ac:dyDescent="0.25">
      <c r="A81" s="50" t="s">
        <v>571</v>
      </c>
      <c r="B81" s="51" t="s">
        <v>572</v>
      </c>
      <c r="C81" s="52">
        <v>0</v>
      </c>
      <c r="D81" s="53"/>
      <c r="E81" s="50"/>
      <c r="F81" s="105"/>
      <c r="G81" s="106"/>
      <c r="H81" s="102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1:26" ht="15.6" x14ac:dyDescent="0.25">
      <c r="A82" s="50" t="s">
        <v>573</v>
      </c>
      <c r="B82" s="51" t="s">
        <v>574</v>
      </c>
      <c r="C82" s="52">
        <v>0</v>
      </c>
      <c r="D82" s="53"/>
      <c r="E82" s="71"/>
      <c r="F82" s="107"/>
      <c r="G82" s="106"/>
      <c r="H82" s="102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ht="15.6" x14ac:dyDescent="0.25">
      <c r="A83" s="50" t="s">
        <v>575</v>
      </c>
      <c r="B83" s="51" t="s">
        <v>576</v>
      </c>
      <c r="C83" s="52">
        <v>0</v>
      </c>
      <c r="D83" s="53"/>
      <c r="E83" s="55"/>
      <c r="F83" s="107"/>
      <c r="G83" s="106"/>
      <c r="H83" s="102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1:26" ht="15.6" x14ac:dyDescent="0.25">
      <c r="A84" s="50" t="s">
        <v>459</v>
      </c>
      <c r="B84" s="51" t="s">
        <v>577</v>
      </c>
      <c r="C84" s="52">
        <v>0</v>
      </c>
      <c r="D84" s="53"/>
      <c r="E84" s="71"/>
      <c r="F84" s="107"/>
      <c r="G84" s="106"/>
      <c r="H84" s="102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1:26" ht="16.2" x14ac:dyDescent="0.25">
      <c r="A85" s="63" t="s">
        <v>578</v>
      </c>
      <c r="B85" s="64" t="s">
        <v>579</v>
      </c>
      <c r="C85" s="65">
        <f t="shared" ref="C85:D85" si="22">C84+C83+C79</f>
        <v>0</v>
      </c>
      <c r="D85" s="66">
        <f t="shared" si="22"/>
        <v>0</v>
      </c>
      <c r="E85" s="55"/>
      <c r="F85" s="107"/>
      <c r="G85" s="106"/>
      <c r="H85" s="102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1:26" ht="16.2" x14ac:dyDescent="0.25">
      <c r="A86" s="50"/>
      <c r="B86" s="64"/>
      <c r="C86" s="45"/>
      <c r="D86" s="46"/>
      <c r="E86" s="71"/>
      <c r="F86" s="107"/>
      <c r="G86" s="106"/>
      <c r="H86" s="102"/>
      <c r="I86" s="31"/>
      <c r="J86" s="31"/>
      <c r="K86" s="31"/>
      <c r="L86" s="31"/>
      <c r="M86" s="70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1:26" ht="15.6" x14ac:dyDescent="0.25">
      <c r="A87" s="43" t="s">
        <v>580</v>
      </c>
      <c r="B87" s="51"/>
      <c r="C87" s="45"/>
      <c r="D87" s="46"/>
      <c r="E87" s="55"/>
      <c r="F87" s="107"/>
      <c r="G87" s="106"/>
      <c r="H87" s="102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1:26" ht="15.6" x14ac:dyDescent="0.25">
      <c r="A88" s="50" t="s">
        <v>581</v>
      </c>
      <c r="B88" s="51" t="s">
        <v>582</v>
      </c>
      <c r="C88" s="52">
        <f>70289.18-40</f>
        <v>70249.179999999993</v>
      </c>
      <c r="D88" s="53">
        <v>1</v>
      </c>
      <c r="E88" s="71"/>
      <c r="F88" s="107"/>
      <c r="G88" s="106"/>
      <c r="H88" s="102"/>
      <c r="I88" s="31"/>
      <c r="J88" s="31"/>
      <c r="K88" s="31"/>
      <c r="L88" s="31"/>
      <c r="M88" s="70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1:26" ht="15.6" x14ac:dyDescent="0.25">
      <c r="A89" s="50" t="s">
        <v>583</v>
      </c>
      <c r="B89" s="51" t="s">
        <v>584</v>
      </c>
      <c r="C89" s="52">
        <v>0</v>
      </c>
      <c r="D89" s="53"/>
      <c r="E89" s="55"/>
      <c r="F89" s="107"/>
      <c r="G89" s="106"/>
      <c r="H89" s="102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ht="15.6" x14ac:dyDescent="0.25">
      <c r="A90" s="50" t="s">
        <v>585</v>
      </c>
      <c r="B90" s="51" t="s">
        <v>586</v>
      </c>
      <c r="C90" s="52">
        <v>0</v>
      </c>
      <c r="D90" s="53"/>
      <c r="E90" s="55"/>
      <c r="F90" s="107"/>
      <c r="G90" s="106"/>
      <c r="H90" s="102"/>
      <c r="I90" s="31"/>
      <c r="J90" s="31"/>
      <c r="K90" s="31"/>
      <c r="L90" s="31"/>
      <c r="M90" s="70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ht="15.6" x14ac:dyDescent="0.25">
      <c r="A91" s="50" t="s">
        <v>587</v>
      </c>
      <c r="B91" s="51" t="s">
        <v>588</v>
      </c>
      <c r="C91" s="52">
        <v>0</v>
      </c>
      <c r="D91" s="53"/>
      <c r="E91" s="55"/>
      <c r="F91" s="107"/>
      <c r="G91" s="106"/>
      <c r="H91" s="102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ht="16.2" x14ac:dyDescent="0.25">
      <c r="A92" s="63" t="s">
        <v>589</v>
      </c>
      <c r="B92" s="64" t="s">
        <v>590</v>
      </c>
      <c r="C92" s="65">
        <f t="shared" ref="C92:D92" si="23">SUM(C88:C91)</f>
        <v>70249.179999999993</v>
      </c>
      <c r="D92" s="66">
        <f t="shared" si="23"/>
        <v>1</v>
      </c>
      <c r="E92" s="55"/>
      <c r="F92" s="107"/>
      <c r="G92" s="106"/>
      <c r="H92" s="102"/>
      <c r="I92" s="31"/>
      <c r="J92" s="31"/>
      <c r="K92" s="31"/>
      <c r="L92" s="31"/>
      <c r="M92" s="70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1:26" ht="16.2" x14ac:dyDescent="0.25">
      <c r="A93" s="88" t="s">
        <v>591</v>
      </c>
      <c r="B93" s="64" t="s">
        <v>592</v>
      </c>
      <c r="C93" s="90"/>
      <c r="D93" s="91"/>
      <c r="E93" s="55"/>
      <c r="F93" s="107"/>
      <c r="G93" s="106"/>
      <c r="H93" s="102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ht="15.6" x14ac:dyDescent="0.25">
      <c r="A94" s="92" t="s">
        <v>593</v>
      </c>
      <c r="B94" s="93" t="s">
        <v>594</v>
      </c>
      <c r="C94" s="94">
        <f t="shared" ref="C94:D94" si="24">C65+C76+C85+C92+C93</f>
        <v>1124268.8699999999</v>
      </c>
      <c r="D94" s="95">
        <f t="shared" si="24"/>
        <v>19</v>
      </c>
      <c r="E94" s="108"/>
      <c r="F94" s="109"/>
      <c r="G94" s="110"/>
      <c r="H94" s="111"/>
      <c r="I94" s="31"/>
      <c r="J94" s="31"/>
      <c r="K94" s="31"/>
      <c r="L94" s="31"/>
      <c r="M94" s="70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26" ht="31.2" x14ac:dyDescent="0.25">
      <c r="A95" s="112" t="s">
        <v>595</v>
      </c>
      <c r="B95" s="113" t="s">
        <v>596</v>
      </c>
      <c r="C95" s="114">
        <f t="shared" ref="C95:D95" si="25">C94+C56</f>
        <v>1166295.45</v>
      </c>
      <c r="D95" s="115">
        <f t="shared" si="25"/>
        <v>44</v>
      </c>
      <c r="E95" s="116" t="s">
        <v>597</v>
      </c>
      <c r="F95" s="117" t="s">
        <v>598</v>
      </c>
      <c r="G95" s="114">
        <f t="shared" ref="G95:H95" si="26">G37+G40+G56+G79</f>
        <v>1166294.7999999998</v>
      </c>
      <c r="H95" s="115">
        <f t="shared" si="26"/>
        <v>11139</v>
      </c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ht="15.6" x14ac:dyDescent="0.25">
      <c r="A96" s="118"/>
      <c r="B96" s="119"/>
      <c r="C96" s="118"/>
      <c r="D96" s="118"/>
      <c r="E96" s="120"/>
      <c r="F96" s="121"/>
      <c r="G96" s="122"/>
      <c r="H96" s="31"/>
      <c r="I96" s="31"/>
      <c r="J96" s="31"/>
      <c r="K96" s="31"/>
      <c r="L96" s="31"/>
      <c r="M96" s="70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ht="15.6" x14ac:dyDescent="0.25">
      <c r="A97" s="123"/>
      <c r="B97" s="119"/>
      <c r="C97" s="118"/>
      <c r="D97" s="118"/>
      <c r="E97" s="120"/>
      <c r="F97" s="121"/>
      <c r="G97" s="122"/>
      <c r="H97" s="31"/>
      <c r="I97" s="31"/>
      <c r="J97" s="31"/>
      <c r="K97" s="31"/>
      <c r="L97" s="31"/>
      <c r="M97" s="70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ht="15.6" x14ac:dyDescent="0.25">
      <c r="A98" s="124" t="s">
        <v>599</v>
      </c>
      <c r="B98" s="204" t="e">
        <f>pdeReportingDate</f>
        <v>#NAME?</v>
      </c>
      <c r="C98" s="199"/>
      <c r="D98" s="199"/>
      <c r="E98" s="199"/>
      <c r="F98" s="199"/>
      <c r="G98" s="199"/>
      <c r="H98" s="199"/>
      <c r="I98" s="31"/>
      <c r="J98" s="31"/>
      <c r="K98" s="31"/>
      <c r="L98" s="31"/>
      <c r="M98" s="70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ht="15.6" x14ac:dyDescent="0.25">
      <c r="A99" s="124"/>
      <c r="B99" s="125"/>
      <c r="C99" s="125"/>
      <c r="D99" s="125"/>
      <c r="E99" s="125"/>
      <c r="F99" s="125"/>
      <c r="G99" s="125"/>
      <c r="H99" s="125"/>
      <c r="I99" s="31"/>
      <c r="J99" s="31"/>
      <c r="K99" s="31"/>
      <c r="L99" s="31"/>
      <c r="M99" s="70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ht="15.6" x14ac:dyDescent="0.25">
      <c r="A100" s="124" t="s">
        <v>600</v>
      </c>
      <c r="B100" s="205" t="e">
        <f>authorName</f>
        <v>#NAME?</v>
      </c>
      <c r="C100" s="199"/>
      <c r="D100" s="199"/>
      <c r="E100" s="199"/>
      <c r="F100" s="199"/>
      <c r="G100" s="199"/>
      <c r="H100" s="19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ht="15.6" x14ac:dyDescent="0.25">
      <c r="A101" s="124"/>
      <c r="B101" s="22"/>
      <c r="C101" s="22"/>
      <c r="D101" s="22"/>
      <c r="E101" s="22"/>
      <c r="F101" s="22"/>
      <c r="G101" s="22"/>
      <c r="H101" s="22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ht="15.6" x14ac:dyDescent="0.25">
      <c r="A102" s="124" t="s">
        <v>601</v>
      </c>
      <c r="B102" s="198"/>
      <c r="C102" s="199"/>
      <c r="D102" s="199"/>
      <c r="E102" s="199"/>
      <c r="F102" s="199"/>
      <c r="G102" s="199"/>
      <c r="H102" s="19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ht="21.75" customHeight="1" x14ac:dyDescent="0.25">
      <c r="A103" s="122"/>
      <c r="B103" s="200" t="s">
        <v>602</v>
      </c>
      <c r="C103" s="199"/>
      <c r="D103" s="199"/>
      <c r="E103" s="199"/>
      <c r="F103" s="121"/>
      <c r="G103" s="122"/>
      <c r="H103" s="31"/>
      <c r="I103" s="31"/>
      <c r="J103" s="31"/>
      <c r="K103" s="31"/>
      <c r="L103" s="31"/>
      <c r="M103" s="70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ht="21.75" customHeight="1" x14ac:dyDescent="0.25">
      <c r="A104" s="122"/>
      <c r="B104" s="200" t="s">
        <v>602</v>
      </c>
      <c r="C104" s="199"/>
      <c r="D104" s="199"/>
      <c r="E104" s="199"/>
      <c r="F104" s="121"/>
      <c r="G104" s="122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ht="21.75" customHeight="1" x14ac:dyDescent="0.25">
      <c r="A105" s="122"/>
      <c r="B105" s="200" t="s">
        <v>602</v>
      </c>
      <c r="C105" s="199"/>
      <c r="D105" s="199"/>
      <c r="E105" s="199"/>
      <c r="F105" s="121"/>
      <c r="G105" s="122"/>
      <c r="H105" s="31"/>
      <c r="I105" s="31"/>
      <c r="J105" s="31"/>
      <c r="K105" s="31"/>
      <c r="L105" s="31"/>
      <c r="M105" s="70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ht="21.75" customHeight="1" x14ac:dyDescent="0.25">
      <c r="A106" s="127">
        <f>C95-G95</f>
        <v>0.65000000013969839</v>
      </c>
      <c r="B106" s="200" t="s">
        <v>602</v>
      </c>
      <c r="C106" s="199"/>
      <c r="D106" s="199"/>
      <c r="E106" s="199"/>
      <c r="F106" s="121"/>
      <c r="G106" s="122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ht="21.75" customHeight="1" x14ac:dyDescent="0.25">
      <c r="A107" s="122"/>
      <c r="B107" s="200"/>
      <c r="C107" s="199"/>
      <c r="D107" s="199"/>
      <c r="E107" s="199"/>
      <c r="F107" s="121"/>
      <c r="G107" s="122"/>
      <c r="H107" s="31"/>
      <c r="I107" s="31"/>
      <c r="J107" s="31"/>
      <c r="K107" s="31"/>
      <c r="L107" s="31"/>
      <c r="M107" s="70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ht="21.75" customHeight="1" x14ac:dyDescent="0.25">
      <c r="A108" s="122"/>
      <c r="B108" s="200"/>
      <c r="C108" s="199"/>
      <c r="D108" s="199"/>
      <c r="E108" s="199"/>
      <c r="F108" s="121"/>
      <c r="G108" s="122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ht="21.75" customHeight="1" x14ac:dyDescent="0.25">
      <c r="A109" s="122"/>
      <c r="B109" s="200"/>
      <c r="C109" s="199"/>
      <c r="D109" s="199"/>
      <c r="E109" s="199"/>
      <c r="F109" s="121"/>
      <c r="G109" s="122"/>
      <c r="H109" s="31"/>
      <c r="I109" s="31"/>
      <c r="J109" s="31"/>
      <c r="K109" s="31"/>
      <c r="L109" s="31"/>
      <c r="M109" s="70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ht="15.6" x14ac:dyDescent="0.25">
      <c r="A110" s="122"/>
      <c r="B110" s="122"/>
      <c r="C110" s="122"/>
      <c r="D110" s="122"/>
      <c r="E110" s="122"/>
      <c r="F110" s="121"/>
      <c r="G110" s="122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ht="15.6" x14ac:dyDescent="0.25">
      <c r="A111" s="122"/>
      <c r="B111" s="122"/>
      <c r="C111" s="122"/>
      <c r="D111" s="122"/>
      <c r="E111" s="122"/>
      <c r="F111" s="121"/>
      <c r="G111" s="122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ht="15.6" x14ac:dyDescent="0.25">
      <c r="A112" s="122"/>
      <c r="B112" s="122"/>
      <c r="C112" s="122"/>
      <c r="D112" s="122"/>
      <c r="E112" s="122"/>
      <c r="F112" s="121"/>
      <c r="G112" s="122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ht="15.6" x14ac:dyDescent="0.25">
      <c r="A113" s="122"/>
      <c r="B113" s="122"/>
      <c r="C113" s="122"/>
      <c r="D113" s="122"/>
      <c r="E113" s="122"/>
      <c r="F113" s="121"/>
      <c r="G113" s="122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ht="15.6" x14ac:dyDescent="0.25">
      <c r="A114" s="122"/>
      <c r="B114" s="122"/>
      <c r="C114" s="122"/>
      <c r="D114" s="122"/>
      <c r="E114" s="122"/>
      <c r="F114" s="121"/>
      <c r="G114" s="122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ht="15.6" x14ac:dyDescent="0.25">
      <c r="A115" s="122"/>
      <c r="B115" s="122"/>
      <c r="C115" s="122"/>
      <c r="D115" s="122"/>
      <c r="E115" s="122"/>
      <c r="F115" s="121"/>
      <c r="G115" s="122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ht="15.6" x14ac:dyDescent="0.25">
      <c r="A116" s="122"/>
      <c r="B116" s="122"/>
      <c r="C116" s="122"/>
      <c r="D116" s="122"/>
      <c r="E116" s="122"/>
      <c r="F116" s="121"/>
      <c r="G116" s="122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ht="15.6" x14ac:dyDescent="0.25">
      <c r="A117" s="122"/>
      <c r="B117" s="122"/>
      <c r="C117" s="122"/>
      <c r="D117" s="122"/>
      <c r="E117" s="120"/>
      <c r="F117" s="121"/>
      <c r="G117" s="122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ht="15.6" x14ac:dyDescent="0.25">
      <c r="A118" s="122"/>
      <c r="B118" s="122"/>
      <c r="C118" s="122"/>
      <c r="D118" s="122"/>
      <c r="E118" s="122"/>
      <c r="F118" s="121"/>
      <c r="G118" s="122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ht="15.6" x14ac:dyDescent="0.25">
      <c r="A119" s="122"/>
      <c r="B119" s="122"/>
      <c r="C119" s="122"/>
      <c r="D119" s="122"/>
      <c r="E119" s="120"/>
      <c r="F119" s="121"/>
      <c r="G119" s="122"/>
      <c r="H119" s="31"/>
      <c r="I119" s="31"/>
      <c r="J119" s="31"/>
      <c r="K119" s="31"/>
      <c r="L119" s="31"/>
      <c r="M119" s="70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ht="15.6" x14ac:dyDescent="0.25">
      <c r="A120" s="122"/>
      <c r="B120" s="122"/>
      <c r="C120" s="122"/>
      <c r="D120" s="122"/>
      <c r="E120" s="122"/>
      <c r="F120" s="121"/>
      <c r="G120" s="122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ht="15.6" x14ac:dyDescent="0.25">
      <c r="A121" s="122"/>
      <c r="B121" s="122"/>
      <c r="C121" s="122"/>
      <c r="D121" s="122"/>
      <c r="E121" s="120"/>
      <c r="F121" s="121"/>
      <c r="G121" s="122"/>
      <c r="H121" s="31"/>
      <c r="I121" s="31"/>
      <c r="J121" s="31"/>
      <c r="K121" s="31"/>
      <c r="L121" s="31"/>
      <c r="M121" s="70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ht="15.6" x14ac:dyDescent="0.25">
      <c r="A122" s="122"/>
      <c r="B122" s="122"/>
      <c r="C122" s="122"/>
      <c r="D122" s="122"/>
      <c r="E122" s="122"/>
      <c r="F122" s="121"/>
      <c r="G122" s="122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ht="15.6" x14ac:dyDescent="0.25">
      <c r="A123" s="122"/>
      <c r="B123" s="122"/>
      <c r="C123" s="122"/>
      <c r="D123" s="122"/>
      <c r="E123" s="120"/>
      <c r="F123" s="121"/>
      <c r="G123" s="122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ht="15.6" x14ac:dyDescent="0.25">
      <c r="A124" s="122"/>
      <c r="B124" s="122"/>
      <c r="C124" s="122"/>
      <c r="D124" s="122"/>
      <c r="E124" s="122"/>
      <c r="F124" s="121"/>
      <c r="G124" s="122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ht="15.6" x14ac:dyDescent="0.25">
      <c r="A125" s="122"/>
      <c r="B125" s="122"/>
      <c r="C125" s="122"/>
      <c r="D125" s="122"/>
      <c r="E125" s="120"/>
      <c r="F125" s="121"/>
      <c r="G125" s="122"/>
      <c r="H125" s="31"/>
      <c r="I125" s="31"/>
      <c r="J125" s="31"/>
      <c r="K125" s="31"/>
      <c r="L125" s="31"/>
      <c r="M125" s="70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ht="15.6" x14ac:dyDescent="0.25">
      <c r="A126" s="122"/>
      <c r="B126" s="122"/>
      <c r="C126" s="122"/>
      <c r="D126" s="122"/>
      <c r="E126" s="122"/>
      <c r="F126" s="121"/>
      <c r="G126" s="122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ht="15.6" x14ac:dyDescent="0.25">
      <c r="A127" s="122"/>
      <c r="B127" s="122"/>
      <c r="C127" s="122"/>
      <c r="D127" s="122"/>
      <c r="E127" s="120"/>
      <c r="F127" s="121"/>
      <c r="G127" s="122"/>
      <c r="H127" s="31"/>
      <c r="I127" s="31"/>
      <c r="J127" s="31"/>
      <c r="K127" s="31"/>
      <c r="L127" s="31"/>
      <c r="M127" s="70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ht="15.6" x14ac:dyDescent="0.25">
      <c r="A128" s="122"/>
      <c r="B128" s="122"/>
      <c r="C128" s="122"/>
      <c r="D128" s="122"/>
      <c r="E128" s="122"/>
      <c r="F128" s="121"/>
      <c r="G128" s="122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ht="15.6" x14ac:dyDescent="0.25">
      <c r="A129" s="122"/>
      <c r="B129" s="122"/>
      <c r="C129" s="122"/>
      <c r="D129" s="122"/>
      <c r="E129" s="122"/>
      <c r="F129" s="121"/>
      <c r="G129" s="122"/>
      <c r="H129" s="31"/>
      <c r="I129" s="31"/>
      <c r="J129" s="31"/>
      <c r="K129" s="31"/>
      <c r="L129" s="31"/>
      <c r="M129" s="70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ht="15.6" x14ac:dyDescent="0.25">
      <c r="A130" s="122"/>
      <c r="B130" s="122"/>
      <c r="C130" s="122"/>
      <c r="D130" s="122"/>
      <c r="E130" s="122"/>
      <c r="F130" s="121"/>
      <c r="G130" s="122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ht="15.6" x14ac:dyDescent="0.25">
      <c r="A131" s="122"/>
      <c r="B131" s="122"/>
      <c r="C131" s="122"/>
      <c r="D131" s="122"/>
      <c r="E131" s="122"/>
      <c r="F131" s="121"/>
      <c r="G131" s="122"/>
      <c r="H131" s="31"/>
      <c r="I131" s="31"/>
      <c r="J131" s="31"/>
      <c r="K131" s="31"/>
      <c r="L131" s="31"/>
      <c r="M131" s="70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ht="15.6" x14ac:dyDescent="0.25">
      <c r="A132" s="122"/>
      <c r="B132" s="122"/>
      <c r="C132" s="122"/>
      <c r="D132" s="122"/>
      <c r="E132" s="122"/>
      <c r="F132" s="121"/>
      <c r="G132" s="122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ht="15.6" x14ac:dyDescent="0.25">
      <c r="A133" s="122"/>
      <c r="B133" s="122"/>
      <c r="C133" s="122"/>
      <c r="D133" s="122"/>
      <c r="E133" s="122"/>
      <c r="F133" s="121"/>
      <c r="G133" s="122"/>
      <c r="H133" s="31"/>
      <c r="I133" s="31"/>
      <c r="J133" s="31"/>
      <c r="K133" s="31"/>
      <c r="L133" s="31"/>
      <c r="M133" s="70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ht="15.6" x14ac:dyDescent="0.25">
      <c r="A134" s="122"/>
      <c r="B134" s="122"/>
      <c r="C134" s="122"/>
      <c r="D134" s="122"/>
      <c r="E134" s="122"/>
      <c r="F134" s="121"/>
      <c r="G134" s="122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ht="15.6" x14ac:dyDescent="0.25">
      <c r="A135" s="122"/>
      <c r="B135" s="122"/>
      <c r="C135" s="122"/>
      <c r="D135" s="122"/>
      <c r="E135" s="120"/>
      <c r="F135" s="121"/>
      <c r="G135" s="122"/>
      <c r="H135" s="31"/>
      <c r="I135" s="31"/>
      <c r="J135" s="31"/>
      <c r="K135" s="31"/>
      <c r="L135" s="31"/>
      <c r="M135" s="70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ht="15.6" x14ac:dyDescent="0.25">
      <c r="A136" s="122"/>
      <c r="B136" s="122"/>
      <c r="C136" s="122"/>
      <c r="D136" s="122"/>
      <c r="E136" s="122"/>
      <c r="F136" s="121"/>
      <c r="G136" s="122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ht="15.6" x14ac:dyDescent="0.25">
      <c r="A137" s="122"/>
      <c r="B137" s="122"/>
      <c r="C137" s="122"/>
      <c r="D137" s="122"/>
      <c r="E137" s="120"/>
      <c r="F137" s="121"/>
      <c r="G137" s="122"/>
      <c r="H137" s="31"/>
      <c r="I137" s="31"/>
      <c r="J137" s="31"/>
      <c r="K137" s="31"/>
      <c r="L137" s="31"/>
      <c r="M137" s="70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ht="15.6" x14ac:dyDescent="0.25">
      <c r="A138" s="122"/>
      <c r="B138" s="122"/>
      <c r="C138" s="122"/>
      <c r="D138" s="122"/>
      <c r="E138" s="122"/>
      <c r="F138" s="121"/>
      <c r="G138" s="122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ht="15.6" x14ac:dyDescent="0.25">
      <c r="A139" s="122"/>
      <c r="B139" s="122"/>
      <c r="C139" s="122"/>
      <c r="D139" s="122"/>
      <c r="E139" s="120"/>
      <c r="F139" s="121"/>
      <c r="G139" s="122"/>
      <c r="H139" s="31"/>
      <c r="I139" s="31"/>
      <c r="J139" s="31"/>
      <c r="K139" s="31"/>
      <c r="L139" s="31"/>
      <c r="M139" s="70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ht="15.6" x14ac:dyDescent="0.25">
      <c r="A140" s="122"/>
      <c r="B140" s="122"/>
      <c r="C140" s="122"/>
      <c r="D140" s="122"/>
      <c r="E140" s="122"/>
      <c r="F140" s="121"/>
      <c r="G140" s="122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ht="15.6" x14ac:dyDescent="0.25">
      <c r="A141" s="122"/>
      <c r="B141" s="122"/>
      <c r="C141" s="122"/>
      <c r="D141" s="122"/>
      <c r="E141" s="120"/>
      <c r="F141" s="121"/>
      <c r="G141" s="122"/>
      <c r="H141" s="31"/>
      <c r="I141" s="31"/>
      <c r="J141" s="31"/>
      <c r="K141" s="31"/>
      <c r="L141" s="31"/>
      <c r="M141" s="70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ht="15.6" x14ac:dyDescent="0.25">
      <c r="A142" s="122"/>
      <c r="B142" s="122"/>
      <c r="C142" s="122"/>
      <c r="D142" s="122"/>
      <c r="E142" s="122"/>
      <c r="F142" s="121"/>
      <c r="G142" s="122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ht="15.6" x14ac:dyDescent="0.25">
      <c r="A143" s="122"/>
      <c r="B143" s="122"/>
      <c r="C143" s="122"/>
      <c r="D143" s="122"/>
      <c r="E143" s="120"/>
      <c r="F143" s="121"/>
      <c r="G143" s="122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ht="15.6" x14ac:dyDescent="0.25">
      <c r="A144" s="122"/>
      <c r="B144" s="122"/>
      <c r="C144" s="122"/>
      <c r="D144" s="122"/>
      <c r="E144" s="122"/>
      <c r="F144" s="121"/>
      <c r="G144" s="122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ht="15.6" x14ac:dyDescent="0.25">
      <c r="A145" s="122"/>
      <c r="B145" s="122"/>
      <c r="C145" s="122"/>
      <c r="D145" s="122"/>
      <c r="E145" s="120"/>
      <c r="F145" s="121"/>
      <c r="G145" s="122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ht="15.6" x14ac:dyDescent="0.25">
      <c r="A146" s="122"/>
      <c r="B146" s="122"/>
      <c r="C146" s="122"/>
      <c r="D146" s="122"/>
      <c r="E146" s="122"/>
      <c r="F146" s="121"/>
      <c r="G146" s="122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ht="15.6" x14ac:dyDescent="0.25">
      <c r="A147" s="122"/>
      <c r="B147" s="122"/>
      <c r="C147" s="122"/>
      <c r="D147" s="122"/>
      <c r="E147" s="120"/>
      <c r="F147" s="121"/>
      <c r="G147" s="122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ht="15.6" x14ac:dyDescent="0.25">
      <c r="A148" s="122"/>
      <c r="B148" s="122"/>
      <c r="C148" s="122"/>
      <c r="D148" s="122"/>
      <c r="E148" s="122"/>
      <c r="F148" s="121"/>
      <c r="G148" s="122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ht="15.6" x14ac:dyDescent="0.25">
      <c r="A149" s="122"/>
      <c r="B149" s="122"/>
      <c r="C149" s="122"/>
      <c r="D149" s="122"/>
      <c r="E149" s="120"/>
      <c r="F149" s="121"/>
      <c r="G149" s="122"/>
      <c r="H149" s="31"/>
      <c r="I149" s="31"/>
      <c r="J149" s="31"/>
      <c r="K149" s="31"/>
      <c r="L149" s="31"/>
      <c r="M149" s="70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ht="15.6" x14ac:dyDescent="0.25">
      <c r="A150" s="122"/>
      <c r="B150" s="122"/>
      <c r="C150" s="122"/>
      <c r="D150" s="122"/>
      <c r="E150" s="122"/>
      <c r="F150" s="121"/>
      <c r="G150" s="122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ht="15.6" x14ac:dyDescent="0.25">
      <c r="A151" s="122"/>
      <c r="B151" s="122"/>
      <c r="C151" s="122"/>
      <c r="D151" s="122"/>
      <c r="E151" s="122"/>
      <c r="F151" s="121"/>
      <c r="G151" s="122"/>
      <c r="H151" s="31"/>
      <c r="I151" s="31"/>
      <c r="J151" s="31"/>
      <c r="K151" s="31"/>
      <c r="L151" s="31"/>
      <c r="M151" s="70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ht="15.6" x14ac:dyDescent="0.25">
      <c r="A152" s="122"/>
      <c r="B152" s="122"/>
      <c r="C152" s="122"/>
      <c r="D152" s="122"/>
      <c r="E152" s="122"/>
      <c r="F152" s="121"/>
      <c r="G152" s="122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ht="15.6" x14ac:dyDescent="0.25">
      <c r="A153" s="122"/>
      <c r="B153" s="122"/>
      <c r="C153" s="122"/>
      <c r="D153" s="122"/>
      <c r="E153" s="122"/>
      <c r="F153" s="121"/>
      <c r="G153" s="122"/>
      <c r="H153" s="31"/>
      <c r="I153" s="31"/>
      <c r="J153" s="31"/>
      <c r="K153" s="31"/>
      <c r="L153" s="31"/>
      <c r="M153" s="70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ht="15.6" x14ac:dyDescent="0.25">
      <c r="A154" s="122"/>
      <c r="B154" s="122"/>
      <c r="C154" s="122"/>
      <c r="D154" s="122"/>
      <c r="E154" s="122"/>
      <c r="F154" s="121"/>
      <c r="G154" s="122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1:26" ht="15.6" x14ac:dyDescent="0.25">
      <c r="A155" s="122"/>
      <c r="B155" s="122"/>
      <c r="C155" s="122"/>
      <c r="D155" s="122"/>
      <c r="E155" s="122"/>
      <c r="F155" s="121"/>
      <c r="G155" s="122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1:26" ht="15.6" x14ac:dyDescent="0.25">
      <c r="A156" s="122"/>
      <c r="B156" s="122"/>
      <c r="C156" s="122"/>
      <c r="D156" s="122"/>
      <c r="E156" s="122"/>
      <c r="F156" s="121"/>
      <c r="G156" s="122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1:26" ht="15.6" x14ac:dyDescent="0.25">
      <c r="A157" s="122"/>
      <c r="B157" s="122"/>
      <c r="C157" s="122"/>
      <c r="D157" s="122"/>
      <c r="E157" s="122"/>
      <c r="F157" s="121"/>
      <c r="G157" s="122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1:26" ht="15.6" x14ac:dyDescent="0.25">
      <c r="A158" s="122"/>
      <c r="B158" s="122"/>
      <c r="C158" s="122"/>
      <c r="D158" s="122"/>
      <c r="E158" s="122"/>
      <c r="F158" s="121"/>
      <c r="G158" s="122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1:26" ht="15.6" x14ac:dyDescent="0.25">
      <c r="A159" s="122"/>
      <c r="B159" s="122"/>
      <c r="C159" s="122"/>
      <c r="D159" s="122"/>
      <c r="E159" s="120"/>
      <c r="F159" s="121"/>
      <c r="G159" s="122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1:26" ht="15.6" x14ac:dyDescent="0.25">
      <c r="A160" s="122"/>
      <c r="B160" s="122"/>
      <c r="C160" s="122"/>
      <c r="D160" s="122"/>
      <c r="E160" s="122"/>
      <c r="F160" s="121"/>
      <c r="G160" s="122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1:26" ht="15.6" x14ac:dyDescent="0.25">
      <c r="A161" s="122"/>
      <c r="B161" s="122"/>
      <c r="C161" s="122"/>
      <c r="D161" s="122"/>
      <c r="E161" s="120"/>
      <c r="F161" s="121"/>
      <c r="G161" s="122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121"/>
      <c r="T161" s="121"/>
      <c r="U161" s="121"/>
      <c r="V161" s="121"/>
      <c r="W161" s="121"/>
      <c r="X161" s="121"/>
      <c r="Y161" s="121"/>
      <c r="Z161" s="121"/>
    </row>
    <row r="162" spans="1:26" ht="15.6" x14ac:dyDescent="0.25">
      <c r="A162" s="122"/>
      <c r="B162" s="122"/>
      <c r="C162" s="122"/>
      <c r="D162" s="122"/>
      <c r="E162" s="122"/>
      <c r="F162" s="121"/>
      <c r="G162" s="122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1:26" ht="15.6" x14ac:dyDescent="0.25">
      <c r="A163" s="122"/>
      <c r="B163" s="122"/>
      <c r="C163" s="122"/>
      <c r="D163" s="122"/>
      <c r="E163" s="120"/>
      <c r="F163" s="121"/>
      <c r="G163" s="122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121"/>
      <c r="T163" s="121"/>
      <c r="U163" s="121"/>
      <c r="V163" s="121"/>
      <c r="W163" s="121"/>
      <c r="X163" s="121"/>
      <c r="Y163" s="121"/>
      <c r="Z163" s="121"/>
    </row>
    <row r="164" spans="1:26" ht="15.6" x14ac:dyDescent="0.25">
      <c r="A164" s="122"/>
      <c r="B164" s="122"/>
      <c r="C164" s="122"/>
      <c r="D164" s="122"/>
      <c r="E164" s="122"/>
      <c r="F164" s="121"/>
      <c r="G164" s="122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1:26" ht="15.6" x14ac:dyDescent="0.25">
      <c r="A165" s="122"/>
      <c r="B165" s="122"/>
      <c r="C165" s="122"/>
      <c r="D165" s="122"/>
      <c r="E165" s="120"/>
      <c r="F165" s="121"/>
      <c r="G165" s="122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121"/>
      <c r="T165" s="121"/>
      <c r="U165" s="121"/>
      <c r="V165" s="121"/>
      <c r="W165" s="121"/>
      <c r="X165" s="121"/>
      <c r="Y165" s="121"/>
      <c r="Z165" s="121"/>
    </row>
    <row r="166" spans="1:26" ht="15.6" x14ac:dyDescent="0.25">
      <c r="A166" s="122"/>
      <c r="B166" s="122"/>
      <c r="C166" s="122"/>
      <c r="D166" s="122"/>
      <c r="E166" s="122"/>
      <c r="F166" s="121"/>
      <c r="G166" s="122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1:26" ht="15.6" x14ac:dyDescent="0.25">
      <c r="A167" s="122"/>
      <c r="B167" s="122"/>
      <c r="C167" s="122"/>
      <c r="D167" s="122"/>
      <c r="E167" s="120"/>
      <c r="F167" s="121"/>
      <c r="G167" s="122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121"/>
      <c r="T167" s="121"/>
      <c r="U167" s="121"/>
      <c r="V167" s="121"/>
      <c r="W167" s="121"/>
      <c r="X167" s="121"/>
      <c r="Y167" s="121"/>
      <c r="Z167" s="121"/>
    </row>
    <row r="168" spans="1:26" ht="15.6" x14ac:dyDescent="0.25">
      <c r="A168" s="122"/>
      <c r="B168" s="122"/>
      <c r="C168" s="122"/>
      <c r="D168" s="122"/>
      <c r="E168" s="122"/>
      <c r="F168" s="121"/>
      <c r="G168" s="122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1:26" ht="15.6" x14ac:dyDescent="0.25">
      <c r="A169" s="122"/>
      <c r="B169" s="122"/>
      <c r="C169" s="122"/>
      <c r="D169" s="122"/>
      <c r="E169" s="122"/>
      <c r="F169" s="121"/>
      <c r="G169" s="122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1:26" ht="15.6" x14ac:dyDescent="0.25">
      <c r="A170" s="122"/>
      <c r="B170" s="122"/>
      <c r="C170" s="122"/>
      <c r="D170" s="122"/>
      <c r="E170" s="122"/>
      <c r="F170" s="121"/>
      <c r="G170" s="122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1:26" ht="15.6" x14ac:dyDescent="0.25">
      <c r="A171" s="122"/>
      <c r="B171" s="122"/>
      <c r="C171" s="122"/>
      <c r="D171" s="122"/>
      <c r="E171" s="122"/>
      <c r="F171" s="121"/>
      <c r="G171" s="122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1:26" ht="15.6" x14ac:dyDescent="0.25">
      <c r="A172" s="122"/>
      <c r="B172" s="122"/>
      <c r="C172" s="122"/>
      <c r="D172" s="122"/>
      <c r="E172" s="122"/>
      <c r="F172" s="121"/>
      <c r="G172" s="122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1:26" ht="15.6" x14ac:dyDescent="0.25">
      <c r="A173" s="122"/>
      <c r="B173" s="122"/>
      <c r="C173" s="122"/>
      <c r="D173" s="122"/>
      <c r="E173" s="122"/>
      <c r="F173" s="121"/>
      <c r="G173" s="122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1:26" ht="15.6" x14ac:dyDescent="0.25">
      <c r="A174" s="122"/>
      <c r="B174" s="122"/>
      <c r="C174" s="122"/>
      <c r="D174" s="122"/>
      <c r="E174" s="122"/>
      <c r="F174" s="121"/>
      <c r="G174" s="122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1:26" ht="15.6" x14ac:dyDescent="0.25">
      <c r="A175" s="122"/>
      <c r="B175" s="122"/>
      <c r="C175" s="122"/>
      <c r="D175" s="122"/>
      <c r="E175" s="120"/>
      <c r="F175" s="121"/>
      <c r="G175" s="122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121"/>
      <c r="T175" s="121"/>
      <c r="U175" s="121"/>
      <c r="V175" s="121"/>
      <c r="W175" s="121"/>
      <c r="X175" s="121"/>
      <c r="Y175" s="121"/>
      <c r="Z175" s="121"/>
    </row>
    <row r="176" spans="1:26" ht="15.6" x14ac:dyDescent="0.25">
      <c r="A176" s="122"/>
      <c r="B176" s="122"/>
      <c r="C176" s="122"/>
      <c r="D176" s="122"/>
      <c r="E176" s="122"/>
      <c r="F176" s="121"/>
      <c r="G176" s="122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1:26" ht="15.6" x14ac:dyDescent="0.25">
      <c r="A177" s="122"/>
      <c r="B177" s="122"/>
      <c r="C177" s="122"/>
      <c r="D177" s="122"/>
      <c r="E177" s="120"/>
      <c r="F177" s="121"/>
      <c r="G177" s="122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121"/>
      <c r="T177" s="121"/>
      <c r="U177" s="121"/>
      <c r="V177" s="121"/>
      <c r="W177" s="121"/>
      <c r="X177" s="121"/>
      <c r="Y177" s="121"/>
      <c r="Z177" s="121"/>
    </row>
    <row r="178" spans="1:26" ht="15.6" x14ac:dyDescent="0.25">
      <c r="A178" s="122"/>
      <c r="B178" s="122"/>
      <c r="C178" s="122"/>
      <c r="D178" s="122"/>
      <c r="E178" s="122"/>
      <c r="F178" s="121"/>
      <c r="G178" s="122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1:26" ht="15.6" x14ac:dyDescent="0.25">
      <c r="A179" s="122"/>
      <c r="B179" s="122"/>
      <c r="C179" s="122"/>
      <c r="D179" s="122"/>
      <c r="E179" s="120"/>
      <c r="F179" s="121"/>
      <c r="G179" s="122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121"/>
      <c r="T179" s="121"/>
      <c r="U179" s="121"/>
      <c r="V179" s="121"/>
      <c r="W179" s="121"/>
      <c r="X179" s="121"/>
      <c r="Y179" s="121"/>
      <c r="Z179" s="121"/>
    </row>
    <row r="180" spans="1:26" ht="15.6" x14ac:dyDescent="0.25">
      <c r="A180" s="122"/>
      <c r="B180" s="122"/>
      <c r="C180" s="122"/>
      <c r="D180" s="122"/>
      <c r="E180" s="122"/>
      <c r="F180" s="121"/>
      <c r="G180" s="122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1:26" ht="15.6" x14ac:dyDescent="0.25">
      <c r="A181" s="122"/>
      <c r="B181" s="122"/>
      <c r="C181" s="122"/>
      <c r="D181" s="122"/>
      <c r="E181" s="120"/>
      <c r="F181" s="121"/>
      <c r="G181" s="122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121"/>
      <c r="T181" s="121"/>
      <c r="U181" s="121"/>
      <c r="V181" s="121"/>
      <c r="W181" s="121"/>
      <c r="X181" s="121"/>
      <c r="Y181" s="121"/>
      <c r="Z181" s="121"/>
    </row>
    <row r="182" spans="1:26" ht="15.6" x14ac:dyDescent="0.25">
      <c r="A182" s="122"/>
      <c r="B182" s="122"/>
      <c r="C182" s="122"/>
      <c r="D182" s="122"/>
      <c r="E182" s="122"/>
      <c r="F182" s="121"/>
      <c r="G182" s="122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1:26" ht="15.6" x14ac:dyDescent="0.25">
      <c r="A183" s="122"/>
      <c r="B183" s="122"/>
      <c r="C183" s="122"/>
      <c r="D183" s="122"/>
      <c r="E183" s="122"/>
      <c r="F183" s="121"/>
      <c r="G183" s="122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1:26" ht="15.6" x14ac:dyDescent="0.25">
      <c r="A184" s="122"/>
      <c r="B184" s="122"/>
      <c r="C184" s="122"/>
      <c r="D184" s="122"/>
      <c r="E184" s="122"/>
      <c r="F184" s="121"/>
      <c r="G184" s="122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1:26" ht="15.6" x14ac:dyDescent="0.25">
      <c r="A185" s="122"/>
      <c r="B185" s="122"/>
      <c r="C185" s="122"/>
      <c r="D185" s="122"/>
      <c r="E185" s="120"/>
      <c r="F185" s="121"/>
      <c r="G185" s="122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121"/>
      <c r="T185" s="121"/>
      <c r="U185" s="121"/>
      <c r="V185" s="121"/>
      <c r="W185" s="121"/>
      <c r="X185" s="121"/>
      <c r="Y185" s="121"/>
      <c r="Z185" s="121"/>
    </row>
    <row r="186" spans="1:26" ht="15.6" x14ac:dyDescent="0.25">
      <c r="A186" s="122"/>
      <c r="B186" s="122"/>
      <c r="C186" s="122"/>
      <c r="D186" s="122"/>
      <c r="E186" s="122"/>
      <c r="F186" s="121"/>
      <c r="G186" s="122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1:26" ht="15.6" x14ac:dyDescent="0.25">
      <c r="A187" s="122"/>
      <c r="B187" s="122"/>
      <c r="C187" s="122"/>
      <c r="D187" s="122"/>
      <c r="E187" s="122"/>
      <c r="F187" s="121"/>
      <c r="G187" s="122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1:26" ht="15.6" x14ac:dyDescent="0.25">
      <c r="A188" s="122"/>
      <c r="B188" s="122"/>
      <c r="C188" s="122"/>
      <c r="D188" s="122"/>
      <c r="E188" s="122"/>
      <c r="F188" s="121"/>
      <c r="G188" s="122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1:26" ht="15.6" x14ac:dyDescent="0.25">
      <c r="A189" s="122"/>
      <c r="B189" s="122"/>
      <c r="C189" s="122"/>
      <c r="D189" s="122"/>
      <c r="E189" s="122"/>
      <c r="F189" s="121"/>
      <c r="G189" s="122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1:26" ht="15.6" x14ac:dyDescent="0.25">
      <c r="A190" s="122"/>
      <c r="B190" s="122"/>
      <c r="C190" s="122"/>
      <c r="D190" s="122"/>
      <c r="E190" s="122"/>
      <c r="F190" s="121"/>
      <c r="G190" s="122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1:26" ht="15.6" x14ac:dyDescent="0.25">
      <c r="A191" s="122"/>
      <c r="B191" s="122"/>
      <c r="C191" s="122"/>
      <c r="D191" s="122"/>
      <c r="E191" s="122"/>
      <c r="F191" s="121"/>
      <c r="G191" s="122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1:26" ht="15.6" x14ac:dyDescent="0.25">
      <c r="A192" s="122"/>
      <c r="B192" s="122"/>
      <c r="C192" s="122"/>
      <c r="D192" s="122"/>
      <c r="E192" s="122"/>
      <c r="F192" s="121"/>
      <c r="G192" s="122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1:26" ht="15.6" x14ac:dyDescent="0.25">
      <c r="A193" s="122"/>
      <c r="B193" s="122"/>
      <c r="C193" s="122"/>
      <c r="D193" s="122"/>
      <c r="E193" s="122"/>
      <c r="F193" s="121"/>
      <c r="G193" s="122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1:26" ht="15.6" x14ac:dyDescent="0.25">
      <c r="A194" s="122"/>
      <c r="B194" s="122"/>
      <c r="C194" s="122"/>
      <c r="D194" s="122"/>
      <c r="E194" s="122"/>
      <c r="F194" s="121"/>
      <c r="G194" s="122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1:26" ht="15.6" x14ac:dyDescent="0.25">
      <c r="A195" s="122"/>
      <c r="B195" s="122"/>
      <c r="C195" s="122"/>
      <c r="D195" s="122"/>
      <c r="E195" s="122"/>
      <c r="F195" s="121"/>
      <c r="G195" s="122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1:26" ht="15.6" x14ac:dyDescent="0.25">
      <c r="A196" s="122"/>
      <c r="B196" s="122"/>
      <c r="C196" s="122"/>
      <c r="D196" s="122"/>
      <c r="E196" s="122"/>
      <c r="F196" s="121"/>
      <c r="G196" s="122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1:26" ht="15.6" x14ac:dyDescent="0.25">
      <c r="A197" s="122"/>
      <c r="B197" s="122"/>
      <c r="C197" s="122"/>
      <c r="D197" s="122"/>
      <c r="E197" s="122"/>
      <c r="F197" s="121"/>
      <c r="G197" s="122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1:26" ht="15.6" x14ac:dyDescent="0.25">
      <c r="A198" s="122"/>
      <c r="B198" s="122"/>
      <c r="C198" s="122"/>
      <c r="D198" s="122"/>
      <c r="E198" s="122"/>
      <c r="F198" s="121"/>
      <c r="G198" s="122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1:26" ht="15.6" x14ac:dyDescent="0.25">
      <c r="A199" s="122"/>
      <c r="B199" s="122"/>
      <c r="C199" s="122"/>
      <c r="D199" s="122"/>
      <c r="E199" s="122"/>
      <c r="F199" s="121"/>
      <c r="G199" s="122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1:26" ht="15.6" x14ac:dyDescent="0.25">
      <c r="A200" s="122"/>
      <c r="B200" s="122"/>
      <c r="C200" s="122"/>
      <c r="D200" s="122"/>
      <c r="E200" s="122"/>
      <c r="F200" s="121"/>
      <c r="G200" s="122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1:26" ht="15.6" x14ac:dyDescent="0.25">
      <c r="A201" s="122"/>
      <c r="B201" s="122"/>
      <c r="C201" s="122"/>
      <c r="D201" s="122"/>
      <c r="E201" s="122"/>
      <c r="F201" s="121"/>
      <c r="G201" s="122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1:26" ht="15.6" x14ac:dyDescent="0.25">
      <c r="A202" s="122"/>
      <c r="B202" s="122"/>
      <c r="C202" s="122"/>
      <c r="D202" s="122"/>
      <c r="E202" s="122"/>
      <c r="F202" s="121"/>
      <c r="G202" s="122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1:26" ht="15.6" x14ac:dyDescent="0.25">
      <c r="A203" s="122"/>
      <c r="B203" s="122"/>
      <c r="C203" s="122"/>
      <c r="D203" s="122"/>
      <c r="E203" s="122"/>
      <c r="F203" s="121"/>
      <c r="G203" s="122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1:26" ht="15.6" x14ac:dyDescent="0.25">
      <c r="A204" s="122"/>
      <c r="B204" s="122"/>
      <c r="C204" s="122"/>
      <c r="D204" s="122"/>
      <c r="E204" s="122"/>
      <c r="F204" s="121"/>
      <c r="G204" s="122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1:26" ht="15.6" x14ac:dyDescent="0.25">
      <c r="A205" s="122"/>
      <c r="B205" s="122"/>
      <c r="C205" s="122"/>
      <c r="D205" s="122"/>
      <c r="E205" s="122"/>
      <c r="F205" s="121"/>
      <c r="G205" s="122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1:26" ht="15.6" x14ac:dyDescent="0.25">
      <c r="A206" s="122"/>
      <c r="B206" s="122"/>
      <c r="C206" s="122"/>
      <c r="D206" s="122"/>
      <c r="E206" s="122"/>
      <c r="F206" s="121"/>
      <c r="G206" s="122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1:26" ht="15.6" x14ac:dyDescent="0.25">
      <c r="A207" s="122"/>
      <c r="B207" s="122"/>
      <c r="C207" s="122"/>
      <c r="D207" s="122"/>
      <c r="E207" s="122"/>
      <c r="F207" s="121"/>
      <c r="G207" s="122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1:26" ht="15.6" x14ac:dyDescent="0.25">
      <c r="A208" s="122"/>
      <c r="B208" s="122"/>
      <c r="C208" s="122"/>
      <c r="D208" s="122"/>
      <c r="E208" s="122"/>
      <c r="F208" s="121"/>
      <c r="G208" s="122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1:26" ht="15.6" x14ac:dyDescent="0.25">
      <c r="A209" s="122"/>
      <c r="B209" s="122"/>
      <c r="C209" s="122"/>
      <c r="D209" s="122"/>
      <c r="E209" s="122"/>
      <c r="F209" s="121"/>
      <c r="G209" s="122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1:26" ht="15.6" x14ac:dyDescent="0.25">
      <c r="A210" s="122"/>
      <c r="B210" s="122"/>
      <c r="C210" s="122"/>
      <c r="D210" s="122"/>
      <c r="E210" s="122"/>
      <c r="F210" s="121"/>
      <c r="G210" s="122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1:26" ht="15.6" x14ac:dyDescent="0.25">
      <c r="A211" s="122"/>
      <c r="B211" s="122"/>
      <c r="C211" s="122"/>
      <c r="D211" s="122"/>
      <c r="E211" s="122"/>
      <c r="F211" s="121"/>
      <c r="G211" s="122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1:26" ht="15.6" x14ac:dyDescent="0.25">
      <c r="A212" s="122"/>
      <c r="B212" s="122"/>
      <c r="C212" s="122"/>
      <c r="D212" s="122"/>
      <c r="E212" s="122"/>
      <c r="F212" s="121"/>
      <c r="G212" s="122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1:26" ht="15.6" x14ac:dyDescent="0.25">
      <c r="A213" s="122"/>
      <c r="B213" s="122"/>
      <c r="C213" s="122"/>
      <c r="D213" s="122"/>
      <c r="E213" s="122"/>
      <c r="F213" s="121"/>
      <c r="G213" s="122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1:26" ht="15.6" x14ac:dyDescent="0.25">
      <c r="A214" s="122"/>
      <c r="B214" s="122"/>
      <c r="C214" s="122"/>
      <c r="D214" s="122"/>
      <c r="E214" s="122"/>
      <c r="F214" s="121"/>
      <c r="G214" s="122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1:26" ht="15.6" x14ac:dyDescent="0.25">
      <c r="A215" s="122"/>
      <c r="B215" s="122"/>
      <c r="C215" s="122"/>
      <c r="D215" s="122"/>
      <c r="E215" s="122"/>
      <c r="F215" s="121"/>
      <c r="G215" s="122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1:26" ht="15.6" x14ac:dyDescent="0.25">
      <c r="A216" s="122"/>
      <c r="B216" s="122"/>
      <c r="C216" s="122"/>
      <c r="D216" s="122"/>
      <c r="E216" s="122"/>
      <c r="F216" s="121"/>
      <c r="G216" s="122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1:26" ht="15.6" x14ac:dyDescent="0.25">
      <c r="A217" s="122"/>
      <c r="B217" s="122"/>
      <c r="C217" s="122"/>
      <c r="D217" s="122"/>
      <c r="E217" s="122"/>
      <c r="F217" s="121"/>
      <c r="G217" s="122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1:26" ht="15.6" x14ac:dyDescent="0.25">
      <c r="A218" s="122"/>
      <c r="B218" s="122"/>
      <c r="C218" s="122"/>
      <c r="D218" s="122"/>
      <c r="E218" s="122"/>
      <c r="F218" s="121"/>
      <c r="G218" s="122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1:26" ht="15.6" x14ac:dyDescent="0.25">
      <c r="A219" s="122"/>
      <c r="B219" s="122"/>
      <c r="C219" s="122"/>
      <c r="D219" s="122"/>
      <c r="E219" s="122"/>
      <c r="F219" s="121"/>
      <c r="G219" s="122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1:26" ht="15.6" x14ac:dyDescent="0.25">
      <c r="A220" s="122"/>
      <c r="B220" s="122"/>
      <c r="C220" s="122"/>
      <c r="D220" s="122"/>
      <c r="E220" s="122"/>
      <c r="F220" s="121"/>
      <c r="G220" s="122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1:26" ht="15.6" x14ac:dyDescent="0.25">
      <c r="A221" s="122"/>
      <c r="B221" s="122"/>
      <c r="C221" s="122"/>
      <c r="D221" s="122"/>
      <c r="E221" s="122"/>
      <c r="F221" s="121"/>
      <c r="G221" s="122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1:26" ht="15.6" x14ac:dyDescent="0.25">
      <c r="A222" s="122"/>
      <c r="B222" s="122"/>
      <c r="C222" s="122"/>
      <c r="D222" s="122"/>
      <c r="E222" s="122"/>
      <c r="F222" s="121"/>
      <c r="G222" s="122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1:26" ht="15.6" x14ac:dyDescent="0.25">
      <c r="A223" s="122"/>
      <c r="B223" s="122"/>
      <c r="C223" s="122"/>
      <c r="D223" s="122"/>
      <c r="E223" s="122"/>
      <c r="F223" s="121"/>
      <c r="G223" s="122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1:26" ht="15.6" x14ac:dyDescent="0.25">
      <c r="A224" s="122"/>
      <c r="B224" s="122"/>
      <c r="C224" s="122"/>
      <c r="D224" s="122"/>
      <c r="E224" s="122"/>
      <c r="F224" s="121"/>
      <c r="G224" s="122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1:26" ht="15.6" x14ac:dyDescent="0.25">
      <c r="A225" s="122"/>
      <c r="B225" s="122"/>
      <c r="C225" s="122"/>
      <c r="D225" s="122"/>
      <c r="E225" s="122"/>
      <c r="F225" s="121"/>
      <c r="G225" s="122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1:26" ht="15.6" x14ac:dyDescent="0.25">
      <c r="A226" s="122"/>
      <c r="B226" s="122"/>
      <c r="C226" s="122"/>
      <c r="D226" s="122"/>
      <c r="E226" s="122"/>
      <c r="F226" s="121"/>
      <c r="G226" s="122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1:26" ht="15.6" x14ac:dyDescent="0.25">
      <c r="A227" s="122"/>
      <c r="B227" s="122"/>
      <c r="C227" s="122"/>
      <c r="D227" s="122"/>
      <c r="E227" s="122"/>
      <c r="F227" s="121"/>
      <c r="G227" s="122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1:26" ht="15.6" x14ac:dyDescent="0.25">
      <c r="A228" s="122"/>
      <c r="B228" s="122"/>
      <c r="C228" s="122"/>
      <c r="D228" s="122"/>
      <c r="E228" s="122"/>
      <c r="F228" s="121"/>
      <c r="G228" s="122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1:26" ht="15.6" x14ac:dyDescent="0.25">
      <c r="A229" s="122"/>
      <c r="B229" s="122"/>
      <c r="C229" s="122"/>
      <c r="D229" s="122"/>
      <c r="E229" s="122"/>
      <c r="F229" s="121"/>
      <c r="G229" s="122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1:26" ht="15.6" x14ac:dyDescent="0.25">
      <c r="A230" s="122"/>
      <c r="B230" s="122"/>
      <c r="C230" s="122"/>
      <c r="D230" s="122"/>
      <c r="E230" s="122"/>
      <c r="F230" s="121"/>
      <c r="G230" s="122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1:26" ht="15.6" x14ac:dyDescent="0.25">
      <c r="A231" s="122"/>
      <c r="B231" s="122"/>
      <c r="C231" s="122"/>
      <c r="D231" s="122"/>
      <c r="E231" s="122"/>
      <c r="F231" s="121"/>
      <c r="G231" s="122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1:26" ht="15.6" x14ac:dyDescent="0.25">
      <c r="A232" s="122"/>
      <c r="B232" s="122"/>
      <c r="C232" s="122"/>
      <c r="D232" s="122"/>
      <c r="E232" s="122"/>
      <c r="F232" s="121"/>
      <c r="G232" s="122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1:26" ht="15.6" x14ac:dyDescent="0.25">
      <c r="A233" s="122"/>
      <c r="B233" s="122"/>
      <c r="C233" s="122"/>
      <c r="D233" s="122"/>
      <c r="E233" s="122"/>
      <c r="F233" s="121"/>
      <c r="G233" s="122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1:26" ht="15.6" x14ac:dyDescent="0.25">
      <c r="A234" s="122"/>
      <c r="B234" s="122"/>
      <c r="C234" s="122"/>
      <c r="D234" s="122"/>
      <c r="E234" s="122"/>
      <c r="F234" s="121"/>
      <c r="G234" s="122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1:26" ht="15.6" x14ac:dyDescent="0.25">
      <c r="A235" s="122"/>
      <c r="B235" s="122"/>
      <c r="C235" s="122"/>
      <c r="D235" s="122"/>
      <c r="E235" s="122"/>
      <c r="F235" s="121"/>
      <c r="G235" s="122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1:26" ht="15.6" x14ac:dyDescent="0.25">
      <c r="A236" s="122"/>
      <c r="B236" s="122"/>
      <c r="C236" s="122"/>
      <c r="D236" s="122"/>
      <c r="E236" s="122"/>
      <c r="F236" s="121"/>
      <c r="G236" s="122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1:26" ht="15.6" x14ac:dyDescent="0.25">
      <c r="A237" s="122"/>
      <c r="B237" s="122"/>
      <c r="C237" s="122"/>
      <c r="D237" s="122"/>
      <c r="E237" s="122"/>
      <c r="F237" s="121"/>
      <c r="G237" s="122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1:26" ht="15.6" x14ac:dyDescent="0.25">
      <c r="A238" s="122"/>
      <c r="B238" s="122"/>
      <c r="C238" s="122"/>
      <c r="D238" s="122"/>
      <c r="E238" s="122"/>
      <c r="F238" s="121"/>
      <c r="G238" s="122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1:26" ht="15.6" x14ac:dyDescent="0.25">
      <c r="A239" s="122"/>
      <c r="B239" s="122"/>
      <c r="C239" s="122"/>
      <c r="D239" s="122"/>
      <c r="E239" s="122"/>
      <c r="F239" s="121"/>
      <c r="G239" s="122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1:26" ht="15.6" x14ac:dyDescent="0.25">
      <c r="A240" s="122"/>
      <c r="B240" s="122"/>
      <c r="C240" s="122"/>
      <c r="D240" s="122"/>
      <c r="E240" s="122"/>
      <c r="F240" s="121"/>
      <c r="G240" s="122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1:26" ht="15.6" x14ac:dyDescent="0.25">
      <c r="A241" s="122"/>
      <c r="B241" s="122"/>
      <c r="C241" s="122"/>
      <c r="D241" s="122"/>
      <c r="E241" s="122"/>
      <c r="F241" s="121"/>
      <c r="G241" s="122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1:26" ht="15.6" x14ac:dyDescent="0.25">
      <c r="A242" s="122"/>
      <c r="B242" s="122"/>
      <c r="C242" s="122"/>
      <c r="D242" s="122"/>
      <c r="E242" s="122"/>
      <c r="F242" s="121"/>
      <c r="G242" s="122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1:26" ht="15.6" x14ac:dyDescent="0.25">
      <c r="A243" s="122"/>
      <c r="B243" s="122"/>
      <c r="C243" s="122"/>
      <c r="D243" s="122"/>
      <c r="E243" s="122"/>
      <c r="F243" s="121"/>
      <c r="G243" s="122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1:26" ht="15.6" x14ac:dyDescent="0.25">
      <c r="A244" s="122"/>
      <c r="B244" s="122"/>
      <c r="C244" s="122"/>
      <c r="D244" s="122"/>
      <c r="E244" s="122"/>
      <c r="F244" s="121"/>
      <c r="G244" s="122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1:26" ht="15.6" x14ac:dyDescent="0.25">
      <c r="A245" s="122"/>
      <c r="B245" s="122"/>
      <c r="C245" s="122"/>
      <c r="D245" s="122"/>
      <c r="E245" s="122"/>
      <c r="F245" s="121"/>
      <c r="G245" s="122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1:26" ht="15.6" x14ac:dyDescent="0.25">
      <c r="A246" s="122"/>
      <c r="B246" s="122"/>
      <c r="C246" s="122"/>
      <c r="D246" s="122"/>
      <c r="E246" s="122"/>
      <c r="F246" s="121"/>
      <c r="G246" s="122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1:26" ht="15.6" x14ac:dyDescent="0.25">
      <c r="A247" s="122"/>
      <c r="B247" s="122"/>
      <c r="C247" s="122"/>
      <c r="D247" s="122"/>
      <c r="E247" s="122"/>
      <c r="F247" s="121"/>
      <c r="G247" s="122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1:26" ht="15.6" x14ac:dyDescent="0.25">
      <c r="A248" s="122"/>
      <c r="B248" s="122"/>
      <c r="C248" s="122"/>
      <c r="D248" s="122"/>
      <c r="E248" s="122"/>
      <c r="F248" s="121"/>
      <c r="G248" s="122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1:26" ht="15.6" x14ac:dyDescent="0.25">
      <c r="A249" s="122"/>
      <c r="B249" s="122"/>
      <c r="C249" s="122"/>
      <c r="D249" s="122"/>
      <c r="E249" s="122"/>
      <c r="F249" s="121"/>
      <c r="G249" s="122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1:26" ht="15.6" x14ac:dyDescent="0.25">
      <c r="A250" s="122"/>
      <c r="B250" s="122"/>
      <c r="C250" s="122"/>
      <c r="D250" s="122"/>
      <c r="E250" s="122"/>
      <c r="F250" s="121"/>
      <c r="G250" s="122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1:26" ht="15.6" x14ac:dyDescent="0.25">
      <c r="A251" s="122"/>
      <c r="B251" s="122"/>
      <c r="C251" s="122"/>
      <c r="D251" s="122"/>
      <c r="E251" s="122"/>
      <c r="F251" s="121"/>
      <c r="G251" s="122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1:26" ht="15.6" x14ac:dyDescent="0.25">
      <c r="A252" s="122"/>
      <c r="B252" s="122"/>
      <c r="C252" s="122"/>
      <c r="D252" s="122"/>
      <c r="E252" s="122"/>
      <c r="F252" s="121"/>
      <c r="G252" s="122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1:26" ht="15.6" x14ac:dyDescent="0.25">
      <c r="A253" s="122"/>
      <c r="B253" s="122"/>
      <c r="C253" s="122"/>
      <c r="D253" s="122"/>
      <c r="E253" s="122"/>
      <c r="F253" s="121"/>
      <c r="G253" s="122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1:26" ht="15.6" x14ac:dyDescent="0.25">
      <c r="A254" s="122"/>
      <c r="B254" s="122"/>
      <c r="C254" s="122"/>
      <c r="D254" s="122"/>
      <c r="E254" s="122"/>
      <c r="F254" s="121"/>
      <c r="G254" s="122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1:26" ht="15.6" x14ac:dyDescent="0.25">
      <c r="A255" s="122"/>
      <c r="B255" s="122"/>
      <c r="C255" s="122"/>
      <c r="D255" s="122"/>
      <c r="E255" s="122"/>
      <c r="F255" s="121"/>
      <c r="G255" s="122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1:26" ht="15.6" x14ac:dyDescent="0.25">
      <c r="A256" s="122"/>
      <c r="B256" s="122"/>
      <c r="C256" s="122"/>
      <c r="D256" s="122"/>
      <c r="E256" s="122"/>
      <c r="F256" s="121"/>
      <c r="G256" s="122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1:26" ht="15.6" x14ac:dyDescent="0.25">
      <c r="A257" s="122"/>
      <c r="B257" s="122"/>
      <c r="C257" s="122"/>
      <c r="D257" s="122"/>
      <c r="E257" s="122"/>
      <c r="F257" s="121"/>
      <c r="G257" s="122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1:26" ht="15.6" x14ac:dyDescent="0.25">
      <c r="A258" s="122"/>
      <c r="B258" s="122"/>
      <c r="C258" s="122"/>
      <c r="D258" s="122"/>
      <c r="E258" s="122"/>
      <c r="F258" s="121"/>
      <c r="G258" s="122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1:26" ht="15.6" x14ac:dyDescent="0.25">
      <c r="A259" s="122"/>
      <c r="B259" s="122"/>
      <c r="C259" s="122"/>
      <c r="D259" s="122"/>
      <c r="E259" s="122"/>
      <c r="F259" s="121"/>
      <c r="G259" s="122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1:26" ht="15.6" x14ac:dyDescent="0.25">
      <c r="A260" s="122"/>
      <c r="B260" s="122"/>
      <c r="C260" s="122"/>
      <c r="D260" s="122"/>
      <c r="E260" s="122"/>
      <c r="F260" s="121"/>
      <c r="G260" s="122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1:26" ht="15.6" x14ac:dyDescent="0.25">
      <c r="A261" s="122"/>
      <c r="B261" s="122"/>
      <c r="C261" s="122"/>
      <c r="D261" s="122"/>
      <c r="E261" s="122"/>
      <c r="F261" s="121"/>
      <c r="G261" s="122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1:26" ht="15.6" x14ac:dyDescent="0.25">
      <c r="A262" s="122"/>
      <c r="B262" s="122"/>
      <c r="C262" s="122"/>
      <c r="D262" s="122"/>
      <c r="E262" s="122"/>
      <c r="F262" s="121"/>
      <c r="G262" s="122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1:26" ht="15.6" x14ac:dyDescent="0.25">
      <c r="A263" s="122"/>
      <c r="B263" s="122"/>
      <c r="C263" s="122"/>
      <c r="D263" s="122"/>
      <c r="E263" s="122"/>
      <c r="F263" s="121"/>
      <c r="G263" s="122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1:26" ht="15.6" x14ac:dyDescent="0.25">
      <c r="A264" s="122"/>
      <c r="B264" s="122"/>
      <c r="C264" s="122"/>
      <c r="D264" s="122"/>
      <c r="E264" s="122"/>
      <c r="F264" s="121"/>
      <c r="G264" s="122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1:26" ht="15.6" x14ac:dyDescent="0.25">
      <c r="A265" s="122"/>
      <c r="B265" s="122"/>
      <c r="C265" s="122"/>
      <c r="D265" s="122"/>
      <c r="E265" s="122"/>
      <c r="F265" s="121"/>
      <c r="G265" s="122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1:26" ht="15.6" x14ac:dyDescent="0.25">
      <c r="A266" s="122"/>
      <c r="B266" s="122"/>
      <c r="C266" s="122"/>
      <c r="D266" s="122"/>
      <c r="E266" s="122"/>
      <c r="F266" s="121"/>
      <c r="G266" s="122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1:26" ht="15.6" x14ac:dyDescent="0.25">
      <c r="A267" s="122"/>
      <c r="B267" s="122"/>
      <c r="C267" s="122"/>
      <c r="D267" s="122"/>
      <c r="E267" s="122"/>
      <c r="F267" s="121"/>
      <c r="G267" s="122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1:26" ht="15.6" x14ac:dyDescent="0.25">
      <c r="A268" s="122"/>
      <c r="B268" s="122"/>
      <c r="C268" s="122"/>
      <c r="D268" s="122"/>
      <c r="E268" s="122"/>
      <c r="F268" s="121"/>
      <c r="G268" s="122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1:26" ht="15.6" x14ac:dyDescent="0.25">
      <c r="A269" s="122"/>
      <c r="B269" s="122"/>
      <c r="C269" s="122"/>
      <c r="D269" s="122"/>
      <c r="E269" s="122"/>
      <c r="F269" s="121"/>
      <c r="G269" s="122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1:26" ht="15.6" x14ac:dyDescent="0.25">
      <c r="A270" s="122"/>
      <c r="B270" s="122"/>
      <c r="C270" s="122"/>
      <c r="D270" s="122"/>
      <c r="E270" s="122"/>
      <c r="F270" s="121"/>
      <c r="G270" s="122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1:26" ht="15.6" x14ac:dyDescent="0.25">
      <c r="A271" s="122"/>
      <c r="B271" s="122"/>
      <c r="C271" s="122"/>
      <c r="D271" s="122"/>
      <c r="E271" s="122"/>
      <c r="F271" s="121"/>
      <c r="G271" s="122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1:26" ht="15.6" x14ac:dyDescent="0.25">
      <c r="A272" s="122"/>
      <c r="B272" s="122"/>
      <c r="C272" s="122"/>
      <c r="D272" s="122"/>
      <c r="E272" s="122"/>
      <c r="F272" s="121"/>
      <c r="G272" s="122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spans="1:26" ht="15.6" x14ac:dyDescent="0.25">
      <c r="A273" s="122"/>
      <c r="B273" s="122"/>
      <c r="C273" s="122"/>
      <c r="D273" s="122"/>
      <c r="E273" s="122"/>
      <c r="F273" s="121"/>
      <c r="G273" s="122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spans="1:26" ht="15.6" x14ac:dyDescent="0.25">
      <c r="A274" s="122"/>
      <c r="B274" s="122"/>
      <c r="C274" s="122"/>
      <c r="D274" s="122"/>
      <c r="E274" s="122"/>
      <c r="F274" s="121"/>
      <c r="G274" s="122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spans="1:26" ht="15.6" x14ac:dyDescent="0.25">
      <c r="A275" s="122"/>
      <c r="B275" s="122"/>
      <c r="C275" s="122"/>
      <c r="D275" s="122"/>
      <c r="E275" s="122"/>
      <c r="F275" s="121"/>
      <c r="G275" s="122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spans="1:26" ht="15.6" x14ac:dyDescent="0.25">
      <c r="A276" s="122"/>
      <c r="B276" s="122"/>
      <c r="C276" s="122"/>
      <c r="D276" s="122"/>
      <c r="E276" s="122"/>
      <c r="F276" s="121"/>
      <c r="G276" s="122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spans="1:26" ht="15.6" x14ac:dyDescent="0.25">
      <c r="A277" s="122"/>
      <c r="B277" s="122"/>
      <c r="C277" s="122"/>
      <c r="D277" s="122"/>
      <c r="E277" s="122"/>
      <c r="F277" s="121"/>
      <c r="G277" s="122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spans="1:26" ht="15.6" x14ac:dyDescent="0.25">
      <c r="A278" s="122"/>
      <c r="B278" s="122"/>
      <c r="C278" s="122"/>
      <c r="D278" s="122"/>
      <c r="E278" s="122"/>
      <c r="F278" s="121"/>
      <c r="G278" s="122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spans="1:26" ht="15.6" x14ac:dyDescent="0.25">
      <c r="A279" s="122"/>
      <c r="B279" s="122"/>
      <c r="C279" s="122"/>
      <c r="D279" s="122"/>
      <c r="E279" s="122"/>
      <c r="F279" s="121"/>
      <c r="G279" s="122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spans="1:26" ht="15.6" x14ac:dyDescent="0.25">
      <c r="A280" s="122"/>
      <c r="B280" s="122"/>
      <c r="C280" s="122"/>
      <c r="D280" s="122"/>
      <c r="E280" s="122"/>
      <c r="F280" s="121"/>
      <c r="G280" s="122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</row>
    <row r="281" spans="1:26" ht="15.6" x14ac:dyDescent="0.25">
      <c r="A281" s="122"/>
      <c r="B281" s="122"/>
      <c r="C281" s="122"/>
      <c r="D281" s="122"/>
      <c r="E281" s="122"/>
      <c r="F281" s="121"/>
      <c r="G281" s="122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</row>
    <row r="282" spans="1:26" ht="15.6" x14ac:dyDescent="0.25">
      <c r="A282" s="122"/>
      <c r="B282" s="122"/>
      <c r="C282" s="122"/>
      <c r="D282" s="122"/>
      <c r="E282" s="122"/>
      <c r="F282" s="121"/>
      <c r="G282" s="122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</row>
    <row r="283" spans="1:26" ht="15.6" x14ac:dyDescent="0.25">
      <c r="A283" s="122"/>
      <c r="B283" s="122"/>
      <c r="C283" s="122"/>
      <c r="D283" s="122"/>
      <c r="E283" s="122"/>
      <c r="F283" s="121"/>
      <c r="G283" s="122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</row>
    <row r="284" spans="1:26" ht="15.6" x14ac:dyDescent="0.25">
      <c r="A284" s="122"/>
      <c r="B284" s="122"/>
      <c r="C284" s="122"/>
      <c r="D284" s="122"/>
      <c r="E284" s="122"/>
      <c r="F284" s="121"/>
      <c r="G284" s="122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</row>
    <row r="285" spans="1:26" ht="15.6" x14ac:dyDescent="0.25">
      <c r="A285" s="122"/>
      <c r="B285" s="122"/>
      <c r="C285" s="122"/>
      <c r="D285" s="122"/>
      <c r="E285" s="122"/>
      <c r="F285" s="121"/>
      <c r="G285" s="122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</row>
    <row r="286" spans="1:26" ht="15.6" x14ac:dyDescent="0.25">
      <c r="A286" s="122"/>
      <c r="B286" s="122"/>
      <c r="C286" s="122"/>
      <c r="D286" s="122"/>
      <c r="E286" s="122"/>
      <c r="F286" s="121"/>
      <c r="G286" s="122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</row>
    <row r="287" spans="1:26" ht="15.6" x14ac:dyDescent="0.25">
      <c r="A287" s="122"/>
      <c r="B287" s="122"/>
      <c r="C287" s="122"/>
      <c r="D287" s="122"/>
      <c r="E287" s="122"/>
      <c r="F287" s="121"/>
      <c r="G287" s="122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</row>
    <row r="288" spans="1:26" ht="15.6" x14ac:dyDescent="0.25">
      <c r="A288" s="122"/>
      <c r="B288" s="122"/>
      <c r="C288" s="122"/>
      <c r="D288" s="122"/>
      <c r="E288" s="122"/>
      <c r="F288" s="121"/>
      <c r="G288" s="122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</row>
    <row r="289" spans="1:26" ht="15.6" x14ac:dyDescent="0.25">
      <c r="A289" s="122"/>
      <c r="B289" s="122"/>
      <c r="C289" s="122"/>
      <c r="D289" s="122"/>
      <c r="E289" s="122"/>
      <c r="F289" s="121"/>
      <c r="G289" s="122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</row>
    <row r="290" spans="1:26" ht="15.6" x14ac:dyDescent="0.25">
      <c r="A290" s="122"/>
      <c r="B290" s="122"/>
      <c r="C290" s="122"/>
      <c r="D290" s="122"/>
      <c r="E290" s="122"/>
      <c r="F290" s="121"/>
      <c r="G290" s="122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</row>
    <row r="291" spans="1:26" ht="15.6" x14ac:dyDescent="0.25">
      <c r="A291" s="122"/>
      <c r="B291" s="122"/>
      <c r="C291" s="122"/>
      <c r="D291" s="122"/>
      <c r="E291" s="122"/>
      <c r="F291" s="121"/>
      <c r="G291" s="122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</row>
    <row r="292" spans="1:26" ht="15.6" x14ac:dyDescent="0.25">
      <c r="A292" s="122"/>
      <c r="B292" s="122"/>
      <c r="C292" s="122"/>
      <c r="D292" s="122"/>
      <c r="E292" s="122"/>
      <c r="F292" s="121"/>
      <c r="G292" s="122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</row>
    <row r="293" spans="1:26" ht="15.6" x14ac:dyDescent="0.25">
      <c r="A293" s="122"/>
      <c r="B293" s="122"/>
      <c r="C293" s="122"/>
      <c r="D293" s="122"/>
      <c r="E293" s="122"/>
      <c r="F293" s="121"/>
      <c r="G293" s="122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</row>
    <row r="294" spans="1:26" ht="15.6" x14ac:dyDescent="0.25">
      <c r="A294" s="122"/>
      <c r="B294" s="122"/>
      <c r="C294" s="122"/>
      <c r="D294" s="122"/>
      <c r="E294" s="122"/>
      <c r="F294" s="121"/>
      <c r="G294" s="122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</row>
    <row r="295" spans="1:26" ht="15.6" x14ac:dyDescent="0.25">
      <c r="A295" s="122"/>
      <c r="B295" s="122"/>
      <c r="C295" s="122"/>
      <c r="D295" s="122"/>
      <c r="E295" s="122"/>
      <c r="F295" s="121"/>
      <c r="G295" s="122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</row>
    <row r="296" spans="1:26" ht="15.6" x14ac:dyDescent="0.25">
      <c r="A296" s="122"/>
      <c r="B296" s="122"/>
      <c r="C296" s="122"/>
      <c r="D296" s="122"/>
      <c r="E296" s="122"/>
      <c r="F296" s="121"/>
      <c r="G296" s="122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</row>
    <row r="297" spans="1:26" ht="15.6" x14ac:dyDescent="0.25">
      <c r="A297" s="122"/>
      <c r="B297" s="122"/>
      <c r="C297" s="122"/>
      <c r="D297" s="122"/>
      <c r="E297" s="122"/>
      <c r="F297" s="121"/>
      <c r="G297" s="122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</row>
    <row r="298" spans="1:26" ht="15.6" x14ac:dyDescent="0.25">
      <c r="A298" s="122"/>
      <c r="B298" s="122"/>
      <c r="C298" s="122"/>
      <c r="D298" s="122"/>
      <c r="E298" s="122"/>
      <c r="F298" s="121"/>
      <c r="G298" s="122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</row>
    <row r="299" spans="1:26" ht="15.6" x14ac:dyDescent="0.25">
      <c r="A299" s="122"/>
      <c r="B299" s="122"/>
      <c r="C299" s="122"/>
      <c r="D299" s="122"/>
      <c r="E299" s="122"/>
      <c r="F299" s="121"/>
      <c r="G299" s="122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</row>
    <row r="300" spans="1:26" ht="15.6" x14ac:dyDescent="0.25">
      <c r="A300" s="122"/>
      <c r="B300" s="122"/>
      <c r="C300" s="122"/>
      <c r="D300" s="122"/>
      <c r="E300" s="122"/>
      <c r="F300" s="121"/>
      <c r="G300" s="122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</row>
    <row r="301" spans="1:26" ht="15.6" x14ac:dyDescent="0.25">
      <c r="A301" s="122"/>
      <c r="B301" s="122"/>
      <c r="C301" s="122"/>
      <c r="D301" s="122"/>
      <c r="E301" s="122"/>
      <c r="F301" s="121"/>
      <c r="G301" s="122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</row>
    <row r="302" spans="1:26" ht="15.6" x14ac:dyDescent="0.25">
      <c r="A302" s="122"/>
      <c r="B302" s="122"/>
      <c r="C302" s="122"/>
      <c r="D302" s="122"/>
      <c r="E302" s="122"/>
      <c r="F302" s="121"/>
      <c r="G302" s="122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</row>
    <row r="303" spans="1:26" ht="15.6" x14ac:dyDescent="0.25">
      <c r="A303" s="122"/>
      <c r="B303" s="122"/>
      <c r="C303" s="122"/>
      <c r="D303" s="122"/>
      <c r="E303" s="122"/>
      <c r="F303" s="121"/>
      <c r="G303" s="122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</row>
    <row r="304" spans="1:26" ht="15.6" x14ac:dyDescent="0.25">
      <c r="A304" s="122"/>
      <c r="B304" s="122"/>
      <c r="C304" s="122"/>
      <c r="D304" s="122"/>
      <c r="E304" s="122"/>
      <c r="F304" s="121"/>
      <c r="G304" s="122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</row>
    <row r="305" spans="1:26" ht="15.6" x14ac:dyDescent="0.25">
      <c r="A305" s="122"/>
      <c r="B305" s="122"/>
      <c r="C305" s="122"/>
      <c r="D305" s="122"/>
      <c r="E305" s="122"/>
      <c r="F305" s="121"/>
      <c r="G305" s="122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</row>
    <row r="306" spans="1:26" ht="15.6" x14ac:dyDescent="0.25">
      <c r="A306" s="122"/>
      <c r="B306" s="122"/>
      <c r="C306" s="122"/>
      <c r="D306" s="122"/>
      <c r="E306" s="122"/>
      <c r="F306" s="121"/>
      <c r="G306" s="122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</row>
    <row r="307" spans="1:26" ht="15.6" x14ac:dyDescent="0.25">
      <c r="A307" s="122"/>
      <c r="B307" s="122"/>
      <c r="C307" s="122"/>
      <c r="D307" s="122"/>
      <c r="E307" s="122"/>
      <c r="F307" s="121"/>
      <c r="G307" s="122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</row>
    <row r="308" spans="1:26" ht="15.6" x14ac:dyDescent="0.25">
      <c r="A308" s="122"/>
      <c r="B308" s="122"/>
      <c r="C308" s="122"/>
      <c r="D308" s="122"/>
      <c r="E308" s="122"/>
      <c r="F308" s="121"/>
      <c r="G308" s="122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</row>
    <row r="309" spans="1:26" ht="15.6" x14ac:dyDescent="0.25">
      <c r="A309" s="122"/>
      <c r="B309" s="122"/>
      <c r="C309" s="122"/>
      <c r="D309" s="122"/>
      <c r="E309" s="122"/>
      <c r="F309" s="121"/>
      <c r="G309" s="122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</row>
    <row r="310" spans="1:26" ht="15.6" x14ac:dyDescent="0.25">
      <c r="A310" s="122"/>
      <c r="B310" s="122"/>
      <c r="C310" s="122"/>
      <c r="D310" s="122"/>
      <c r="E310" s="122"/>
      <c r="F310" s="121"/>
      <c r="G310" s="122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</row>
    <row r="311" spans="1:26" ht="15.6" x14ac:dyDescent="0.25">
      <c r="A311" s="122"/>
      <c r="B311" s="122"/>
      <c r="C311" s="122"/>
      <c r="D311" s="122"/>
      <c r="E311" s="122"/>
      <c r="F311" s="121"/>
      <c r="G311" s="122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</row>
    <row r="312" spans="1:26" ht="15.6" x14ac:dyDescent="0.25">
      <c r="A312" s="122"/>
      <c r="B312" s="122"/>
      <c r="C312" s="122"/>
      <c r="D312" s="122"/>
      <c r="E312" s="122"/>
      <c r="F312" s="121"/>
      <c r="G312" s="122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</row>
    <row r="313" spans="1:26" ht="15.6" x14ac:dyDescent="0.25">
      <c r="A313" s="122"/>
      <c r="B313" s="122"/>
      <c r="C313" s="122"/>
      <c r="D313" s="122"/>
      <c r="E313" s="122"/>
      <c r="F313" s="121"/>
      <c r="G313" s="122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</row>
    <row r="314" spans="1:26" ht="15.6" x14ac:dyDescent="0.25">
      <c r="A314" s="122"/>
      <c r="B314" s="122"/>
      <c r="C314" s="122"/>
      <c r="D314" s="122"/>
      <c r="E314" s="122"/>
      <c r="F314" s="121"/>
      <c r="G314" s="122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</row>
    <row r="315" spans="1:26" ht="15.6" x14ac:dyDescent="0.25">
      <c r="A315" s="122"/>
      <c r="B315" s="122"/>
      <c r="C315" s="122"/>
      <c r="D315" s="122"/>
      <c r="E315" s="122"/>
      <c r="F315" s="121"/>
      <c r="G315" s="122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</row>
    <row r="316" spans="1:26" ht="15.6" x14ac:dyDescent="0.25">
      <c r="A316" s="122"/>
      <c r="B316" s="122"/>
      <c r="C316" s="122"/>
      <c r="D316" s="122"/>
      <c r="E316" s="122"/>
      <c r="F316" s="121"/>
      <c r="G316" s="122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</row>
    <row r="317" spans="1:26" ht="15.6" x14ac:dyDescent="0.25">
      <c r="A317" s="122"/>
      <c r="B317" s="122"/>
      <c r="C317" s="122"/>
      <c r="D317" s="122"/>
      <c r="E317" s="122"/>
      <c r="F317" s="121"/>
      <c r="G317" s="122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</row>
    <row r="318" spans="1:26" ht="15.6" x14ac:dyDescent="0.25">
      <c r="A318" s="122"/>
      <c r="B318" s="122"/>
      <c r="C318" s="122"/>
      <c r="D318" s="122"/>
      <c r="E318" s="122"/>
      <c r="F318" s="121"/>
      <c r="G318" s="122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</row>
    <row r="319" spans="1:26" ht="15.6" x14ac:dyDescent="0.25">
      <c r="A319" s="122"/>
      <c r="B319" s="122"/>
      <c r="C319" s="122"/>
      <c r="D319" s="122"/>
      <c r="E319" s="122"/>
      <c r="F319" s="121"/>
      <c r="G319" s="122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</row>
    <row r="320" spans="1:26" ht="15.6" x14ac:dyDescent="0.25">
      <c r="A320" s="122"/>
      <c r="B320" s="122"/>
      <c r="C320" s="122"/>
      <c r="D320" s="122"/>
      <c r="E320" s="122"/>
      <c r="F320" s="121"/>
      <c r="G320" s="122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</row>
    <row r="321" spans="1:26" ht="15.6" x14ac:dyDescent="0.25">
      <c r="A321" s="122"/>
      <c r="B321" s="122"/>
      <c r="C321" s="122"/>
      <c r="D321" s="122"/>
      <c r="E321" s="122"/>
      <c r="F321" s="121"/>
      <c r="G321" s="122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</row>
    <row r="322" spans="1:26" ht="15.6" x14ac:dyDescent="0.25">
      <c r="A322" s="122"/>
      <c r="B322" s="122"/>
      <c r="C322" s="122"/>
      <c r="D322" s="122"/>
      <c r="E322" s="122"/>
      <c r="F322" s="121"/>
      <c r="G322" s="122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</row>
    <row r="323" spans="1:26" ht="15.6" x14ac:dyDescent="0.25">
      <c r="A323" s="122"/>
      <c r="B323" s="122"/>
      <c r="C323" s="122"/>
      <c r="D323" s="122"/>
      <c r="E323" s="122"/>
      <c r="F323" s="121"/>
      <c r="G323" s="122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</row>
    <row r="324" spans="1:26" ht="15.6" x14ac:dyDescent="0.25">
      <c r="A324" s="122"/>
      <c r="B324" s="122"/>
      <c r="C324" s="122"/>
      <c r="D324" s="122"/>
      <c r="E324" s="122"/>
      <c r="F324" s="121"/>
      <c r="G324" s="122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</row>
    <row r="325" spans="1:26" ht="15.6" x14ac:dyDescent="0.25">
      <c r="A325" s="122"/>
      <c r="B325" s="122"/>
      <c r="C325" s="122"/>
      <c r="D325" s="122"/>
      <c r="E325" s="122"/>
      <c r="F325" s="121"/>
      <c r="G325" s="122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</row>
    <row r="326" spans="1:26" ht="15.6" x14ac:dyDescent="0.25">
      <c r="A326" s="122"/>
      <c r="B326" s="122"/>
      <c r="C326" s="122"/>
      <c r="D326" s="122"/>
      <c r="E326" s="122"/>
      <c r="F326" s="121"/>
      <c r="G326" s="122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</row>
    <row r="327" spans="1:26" ht="15.6" x14ac:dyDescent="0.25">
      <c r="A327" s="122"/>
      <c r="B327" s="122"/>
      <c r="C327" s="122"/>
      <c r="D327" s="122"/>
      <c r="E327" s="122"/>
      <c r="F327" s="121"/>
      <c r="G327" s="122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</row>
    <row r="328" spans="1:26" ht="15.6" x14ac:dyDescent="0.25">
      <c r="A328" s="122"/>
      <c r="B328" s="122"/>
      <c r="C328" s="122"/>
      <c r="D328" s="122"/>
      <c r="E328" s="122"/>
      <c r="F328" s="121"/>
      <c r="G328" s="122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</row>
    <row r="329" spans="1:26" ht="15.6" x14ac:dyDescent="0.25">
      <c r="A329" s="122"/>
      <c r="B329" s="122"/>
      <c r="C329" s="122"/>
      <c r="D329" s="122"/>
      <c r="E329" s="122"/>
      <c r="F329" s="121"/>
      <c r="G329" s="122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</row>
    <row r="330" spans="1:26" ht="15.6" x14ac:dyDescent="0.25">
      <c r="A330" s="122"/>
      <c r="B330" s="122"/>
      <c r="C330" s="122"/>
      <c r="D330" s="122"/>
      <c r="E330" s="122"/>
      <c r="F330" s="121"/>
      <c r="G330" s="122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</row>
    <row r="331" spans="1:26" ht="15.6" x14ac:dyDescent="0.25">
      <c r="A331" s="122"/>
      <c r="B331" s="122"/>
      <c r="C331" s="122"/>
      <c r="D331" s="122"/>
      <c r="E331" s="122"/>
      <c r="F331" s="121"/>
      <c r="G331" s="122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</row>
    <row r="332" spans="1:26" ht="15.6" x14ac:dyDescent="0.25">
      <c r="A332" s="122"/>
      <c r="B332" s="122"/>
      <c r="C332" s="122"/>
      <c r="D332" s="122"/>
      <c r="E332" s="122"/>
      <c r="F332" s="121"/>
      <c r="G332" s="122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</row>
    <row r="333" spans="1:26" ht="15.6" x14ac:dyDescent="0.25">
      <c r="A333" s="122"/>
      <c r="B333" s="122"/>
      <c r="C333" s="122"/>
      <c r="D333" s="122"/>
      <c r="E333" s="122"/>
      <c r="F333" s="121"/>
      <c r="G333" s="122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</row>
    <row r="334" spans="1:26" ht="15.6" x14ac:dyDescent="0.25">
      <c r="A334" s="122"/>
      <c r="B334" s="122"/>
      <c r="C334" s="122"/>
      <c r="D334" s="122"/>
      <c r="E334" s="122"/>
      <c r="F334" s="121"/>
      <c r="G334" s="122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</row>
    <row r="335" spans="1:26" ht="15.6" x14ac:dyDescent="0.25">
      <c r="A335" s="122"/>
      <c r="B335" s="122"/>
      <c r="C335" s="122"/>
      <c r="D335" s="122"/>
      <c r="E335" s="122"/>
      <c r="F335" s="121"/>
      <c r="G335" s="122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</row>
    <row r="336" spans="1:26" ht="15.6" x14ac:dyDescent="0.25">
      <c r="A336" s="122"/>
      <c r="B336" s="122"/>
      <c r="C336" s="122"/>
      <c r="D336" s="122"/>
      <c r="E336" s="122"/>
      <c r="F336" s="121"/>
      <c r="G336" s="122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</row>
    <row r="337" spans="1:26" ht="15.6" x14ac:dyDescent="0.25">
      <c r="A337" s="122"/>
      <c r="B337" s="122"/>
      <c r="C337" s="122"/>
      <c r="D337" s="122"/>
      <c r="E337" s="122"/>
      <c r="F337" s="121"/>
      <c r="G337" s="122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</row>
    <row r="338" spans="1:26" ht="15.6" x14ac:dyDescent="0.25">
      <c r="A338" s="122"/>
      <c r="B338" s="122"/>
      <c r="C338" s="122"/>
      <c r="D338" s="122"/>
      <c r="E338" s="122"/>
      <c r="F338" s="121"/>
      <c r="G338" s="122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</row>
    <row r="339" spans="1:26" ht="15.6" x14ac:dyDescent="0.25">
      <c r="A339" s="122"/>
      <c r="B339" s="122"/>
      <c r="C339" s="122"/>
      <c r="D339" s="122"/>
      <c r="E339" s="122"/>
      <c r="F339" s="121"/>
      <c r="G339" s="122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</row>
    <row r="340" spans="1:26" ht="15.6" x14ac:dyDescent="0.25">
      <c r="A340" s="122"/>
      <c r="B340" s="122"/>
      <c r="C340" s="122"/>
      <c r="D340" s="122"/>
      <c r="E340" s="122"/>
      <c r="F340" s="121"/>
      <c r="G340" s="122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</row>
    <row r="341" spans="1:26" ht="15.6" x14ac:dyDescent="0.25">
      <c r="A341" s="122"/>
      <c r="B341" s="122"/>
      <c r="C341" s="122"/>
      <c r="D341" s="122"/>
      <c r="E341" s="122"/>
      <c r="F341" s="121"/>
      <c r="G341" s="122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</row>
    <row r="342" spans="1:26" ht="15.6" x14ac:dyDescent="0.25">
      <c r="A342" s="122"/>
      <c r="B342" s="122"/>
      <c r="C342" s="122"/>
      <c r="D342" s="122"/>
      <c r="E342" s="122"/>
      <c r="F342" s="121"/>
      <c r="G342" s="122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</row>
    <row r="343" spans="1:26" ht="15.6" x14ac:dyDescent="0.25">
      <c r="A343" s="122"/>
      <c r="B343" s="122"/>
      <c r="C343" s="122"/>
      <c r="D343" s="122"/>
      <c r="E343" s="122"/>
      <c r="F343" s="121"/>
      <c r="G343" s="122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</row>
    <row r="344" spans="1:26" ht="15.6" x14ac:dyDescent="0.25">
      <c r="A344" s="122"/>
      <c r="B344" s="122"/>
      <c r="C344" s="122"/>
      <c r="D344" s="122"/>
      <c r="E344" s="122"/>
      <c r="F344" s="121"/>
      <c r="G344" s="122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</row>
    <row r="345" spans="1:26" ht="15.6" x14ac:dyDescent="0.25">
      <c r="A345" s="122"/>
      <c r="B345" s="122"/>
      <c r="C345" s="122"/>
      <c r="D345" s="122"/>
      <c r="E345" s="122"/>
      <c r="F345" s="121"/>
      <c r="G345" s="122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</row>
    <row r="346" spans="1:26" ht="15.6" x14ac:dyDescent="0.25">
      <c r="A346" s="122"/>
      <c r="B346" s="122"/>
      <c r="C346" s="122"/>
      <c r="D346" s="122"/>
      <c r="E346" s="122"/>
      <c r="F346" s="121"/>
      <c r="G346" s="122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</row>
    <row r="347" spans="1:26" ht="15.6" x14ac:dyDescent="0.25">
      <c r="A347" s="122"/>
      <c r="B347" s="122"/>
      <c r="C347" s="122"/>
      <c r="D347" s="122"/>
      <c r="E347" s="122"/>
      <c r="F347" s="121"/>
      <c r="G347" s="122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</row>
    <row r="348" spans="1:26" ht="15.6" x14ac:dyDescent="0.25">
      <c r="A348" s="122"/>
      <c r="B348" s="122"/>
      <c r="C348" s="122"/>
      <c r="D348" s="122"/>
      <c r="E348" s="122"/>
      <c r="F348" s="121"/>
      <c r="G348" s="122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</row>
    <row r="349" spans="1:26" ht="15.6" x14ac:dyDescent="0.25">
      <c r="A349" s="122"/>
      <c r="B349" s="122"/>
      <c r="C349" s="122"/>
      <c r="D349" s="122"/>
      <c r="E349" s="122"/>
      <c r="F349" s="121"/>
      <c r="G349" s="122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</row>
    <row r="350" spans="1:26" ht="15.6" x14ac:dyDescent="0.25">
      <c r="A350" s="122"/>
      <c r="B350" s="122"/>
      <c r="C350" s="122"/>
      <c r="D350" s="122"/>
      <c r="E350" s="122"/>
      <c r="F350" s="121"/>
      <c r="G350" s="122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</row>
    <row r="351" spans="1:26" ht="15.6" x14ac:dyDescent="0.25">
      <c r="A351" s="122"/>
      <c r="B351" s="122"/>
      <c r="C351" s="122"/>
      <c r="D351" s="122"/>
      <c r="E351" s="122"/>
      <c r="F351" s="121"/>
      <c r="G351" s="122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</row>
    <row r="352" spans="1:26" ht="15.6" x14ac:dyDescent="0.25">
      <c r="A352" s="122"/>
      <c r="B352" s="122"/>
      <c r="C352" s="122"/>
      <c r="D352" s="122"/>
      <c r="E352" s="122"/>
      <c r="F352" s="121"/>
      <c r="G352" s="122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</row>
    <row r="353" spans="1:26" ht="15.6" x14ac:dyDescent="0.25">
      <c r="A353" s="122"/>
      <c r="B353" s="122"/>
      <c r="C353" s="122"/>
      <c r="D353" s="122"/>
      <c r="E353" s="122"/>
      <c r="F353" s="121"/>
      <c r="G353" s="122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</row>
    <row r="354" spans="1:26" ht="15.6" x14ac:dyDescent="0.25">
      <c r="A354" s="122"/>
      <c r="B354" s="122"/>
      <c r="C354" s="122"/>
      <c r="D354" s="122"/>
      <c r="E354" s="122"/>
      <c r="F354" s="121"/>
      <c r="G354" s="122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</row>
    <row r="355" spans="1:26" ht="15.6" x14ac:dyDescent="0.25">
      <c r="A355" s="122"/>
      <c r="B355" s="122"/>
      <c r="C355" s="122"/>
      <c r="D355" s="122"/>
      <c r="E355" s="122"/>
      <c r="F355" s="121"/>
      <c r="G355" s="122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</row>
    <row r="356" spans="1:26" ht="15.6" x14ac:dyDescent="0.25">
      <c r="A356" s="122"/>
      <c r="B356" s="122"/>
      <c r="C356" s="122"/>
      <c r="D356" s="122"/>
      <c r="E356" s="122"/>
      <c r="F356" s="121"/>
      <c r="G356" s="122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</row>
    <row r="357" spans="1:26" ht="15.6" x14ac:dyDescent="0.25">
      <c r="A357" s="122"/>
      <c r="B357" s="122"/>
      <c r="C357" s="122"/>
      <c r="D357" s="122"/>
      <c r="E357" s="122"/>
      <c r="F357" s="121"/>
      <c r="G357" s="122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</row>
    <row r="358" spans="1:26" ht="15.6" x14ac:dyDescent="0.25">
      <c r="A358" s="122"/>
      <c r="B358" s="122"/>
      <c r="C358" s="122"/>
      <c r="D358" s="122"/>
      <c r="E358" s="122"/>
      <c r="F358" s="121"/>
      <c r="G358" s="122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</row>
    <row r="359" spans="1:26" ht="15.6" x14ac:dyDescent="0.25">
      <c r="A359" s="122"/>
      <c r="B359" s="122"/>
      <c r="C359" s="122"/>
      <c r="D359" s="122"/>
      <c r="E359" s="122"/>
      <c r="F359" s="121"/>
      <c r="G359" s="122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</row>
    <row r="360" spans="1:26" ht="15.6" x14ac:dyDescent="0.25">
      <c r="A360" s="122"/>
      <c r="B360" s="122"/>
      <c r="C360" s="122"/>
      <c r="D360" s="122"/>
      <c r="E360" s="122"/>
      <c r="F360" s="121"/>
      <c r="G360" s="122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</row>
    <row r="361" spans="1:26" ht="15.6" x14ac:dyDescent="0.25">
      <c r="A361" s="122"/>
      <c r="B361" s="122"/>
      <c r="C361" s="122"/>
      <c r="D361" s="122"/>
      <c r="E361" s="122"/>
      <c r="F361" s="121"/>
      <c r="G361" s="122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</row>
    <row r="362" spans="1:26" ht="15.6" x14ac:dyDescent="0.25">
      <c r="A362" s="122"/>
      <c r="B362" s="122"/>
      <c r="C362" s="122"/>
      <c r="D362" s="122"/>
      <c r="E362" s="122"/>
      <c r="F362" s="121"/>
      <c r="G362" s="122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</row>
    <row r="363" spans="1:26" ht="15.6" x14ac:dyDescent="0.25">
      <c r="A363" s="122"/>
      <c r="B363" s="122"/>
      <c r="C363" s="122"/>
      <c r="D363" s="122"/>
      <c r="E363" s="122"/>
      <c r="F363" s="121"/>
      <c r="G363" s="122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</row>
    <row r="364" spans="1:26" ht="15.6" x14ac:dyDescent="0.25">
      <c r="A364" s="122"/>
      <c r="B364" s="122"/>
      <c r="C364" s="122"/>
      <c r="D364" s="122"/>
      <c r="E364" s="122"/>
      <c r="F364" s="121"/>
      <c r="G364" s="122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</row>
    <row r="365" spans="1:26" ht="15.6" x14ac:dyDescent="0.25">
      <c r="A365" s="122"/>
      <c r="B365" s="122"/>
      <c r="C365" s="122"/>
      <c r="D365" s="122"/>
      <c r="E365" s="122"/>
      <c r="F365" s="121"/>
      <c r="G365" s="122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</row>
    <row r="366" spans="1:26" ht="15.6" x14ac:dyDescent="0.25">
      <c r="A366" s="122"/>
      <c r="B366" s="122"/>
      <c r="C366" s="122"/>
      <c r="D366" s="122"/>
      <c r="E366" s="122"/>
      <c r="F366" s="121"/>
      <c r="G366" s="122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</row>
    <row r="367" spans="1:26" ht="15.6" x14ac:dyDescent="0.25">
      <c r="A367" s="122"/>
      <c r="B367" s="122"/>
      <c r="C367" s="122"/>
      <c r="D367" s="122"/>
      <c r="E367" s="122"/>
      <c r="F367" s="121"/>
      <c r="G367" s="122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</row>
    <row r="368" spans="1:26" ht="15.6" x14ac:dyDescent="0.25">
      <c r="A368" s="122"/>
      <c r="B368" s="122"/>
      <c r="C368" s="122"/>
      <c r="D368" s="122"/>
      <c r="E368" s="122"/>
      <c r="F368" s="121"/>
      <c r="G368" s="122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</row>
    <row r="369" spans="1:26" ht="15.6" x14ac:dyDescent="0.25">
      <c r="A369" s="122"/>
      <c r="B369" s="122"/>
      <c r="C369" s="122"/>
      <c r="D369" s="122"/>
      <c r="E369" s="122"/>
      <c r="F369" s="121"/>
      <c r="G369" s="122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</row>
    <row r="370" spans="1:26" ht="15.6" x14ac:dyDescent="0.25">
      <c r="A370" s="122"/>
      <c r="B370" s="122"/>
      <c r="C370" s="122"/>
      <c r="D370" s="122"/>
      <c r="E370" s="122"/>
      <c r="F370" s="121"/>
      <c r="G370" s="122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</row>
    <row r="371" spans="1:26" ht="15.6" x14ac:dyDescent="0.25">
      <c r="A371" s="122"/>
      <c r="B371" s="122"/>
      <c r="C371" s="122"/>
      <c r="D371" s="122"/>
      <c r="E371" s="122"/>
      <c r="F371" s="121"/>
      <c r="G371" s="122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</row>
    <row r="372" spans="1:26" ht="15.6" x14ac:dyDescent="0.25">
      <c r="A372" s="122"/>
      <c r="B372" s="122"/>
      <c r="C372" s="122"/>
      <c r="D372" s="122"/>
      <c r="E372" s="122"/>
      <c r="F372" s="121"/>
      <c r="G372" s="122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</row>
    <row r="373" spans="1:26" ht="15.6" x14ac:dyDescent="0.25">
      <c r="A373" s="122"/>
      <c r="B373" s="122"/>
      <c r="C373" s="122"/>
      <c r="D373" s="122"/>
      <c r="E373" s="122"/>
      <c r="F373" s="121"/>
      <c r="G373" s="122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</row>
    <row r="374" spans="1:26" ht="15.6" x14ac:dyDescent="0.25">
      <c r="A374" s="122"/>
      <c r="B374" s="122"/>
      <c r="C374" s="122"/>
      <c r="D374" s="122"/>
      <c r="E374" s="122"/>
      <c r="F374" s="121"/>
      <c r="G374" s="122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</row>
    <row r="375" spans="1:26" ht="15.6" x14ac:dyDescent="0.25">
      <c r="A375" s="122"/>
      <c r="B375" s="122"/>
      <c r="C375" s="122"/>
      <c r="D375" s="122"/>
      <c r="E375" s="122"/>
      <c r="F375" s="121"/>
      <c r="G375" s="122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</row>
    <row r="376" spans="1:26" ht="15.6" x14ac:dyDescent="0.25">
      <c r="A376" s="122"/>
      <c r="B376" s="122"/>
      <c r="C376" s="122"/>
      <c r="D376" s="122"/>
      <c r="E376" s="122"/>
      <c r="F376" s="121"/>
      <c r="G376" s="122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</row>
    <row r="377" spans="1:26" ht="15.6" x14ac:dyDescent="0.25">
      <c r="A377" s="122"/>
      <c r="B377" s="122"/>
      <c r="C377" s="122"/>
      <c r="D377" s="122"/>
      <c r="E377" s="122"/>
      <c r="F377" s="121"/>
      <c r="G377" s="122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</row>
    <row r="378" spans="1:26" ht="15.6" x14ac:dyDescent="0.25">
      <c r="A378" s="122"/>
      <c r="B378" s="122"/>
      <c r="C378" s="122"/>
      <c r="D378" s="122"/>
      <c r="E378" s="122"/>
      <c r="F378" s="121"/>
      <c r="G378" s="122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</row>
    <row r="379" spans="1:26" ht="15.6" x14ac:dyDescent="0.25">
      <c r="A379" s="122"/>
      <c r="B379" s="122"/>
      <c r="C379" s="122"/>
      <c r="D379" s="122"/>
      <c r="E379" s="122"/>
      <c r="F379" s="121"/>
      <c r="G379" s="122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</row>
    <row r="380" spans="1:26" ht="15.6" x14ac:dyDescent="0.25">
      <c r="A380" s="122"/>
      <c r="B380" s="122"/>
      <c r="C380" s="122"/>
      <c r="D380" s="122"/>
      <c r="E380" s="122"/>
      <c r="F380" s="121"/>
      <c r="G380" s="122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</row>
    <row r="381" spans="1:26" ht="15.6" x14ac:dyDescent="0.25">
      <c r="A381" s="122"/>
      <c r="B381" s="122"/>
      <c r="C381" s="122"/>
      <c r="D381" s="122"/>
      <c r="E381" s="122"/>
      <c r="F381" s="121"/>
      <c r="G381" s="122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</row>
    <row r="382" spans="1:26" ht="15.6" x14ac:dyDescent="0.25">
      <c r="A382" s="122"/>
      <c r="B382" s="122"/>
      <c r="C382" s="122"/>
      <c r="D382" s="122"/>
      <c r="E382" s="122"/>
      <c r="F382" s="121"/>
      <c r="G382" s="122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</row>
    <row r="383" spans="1:26" ht="15.6" x14ac:dyDescent="0.25">
      <c r="A383" s="122"/>
      <c r="B383" s="122"/>
      <c r="C383" s="122"/>
      <c r="D383" s="122"/>
      <c r="E383" s="122"/>
      <c r="F383" s="121"/>
      <c r="G383" s="122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</row>
    <row r="384" spans="1:26" ht="15.6" x14ac:dyDescent="0.25">
      <c r="A384" s="122"/>
      <c r="B384" s="122"/>
      <c r="C384" s="122"/>
      <c r="D384" s="122"/>
      <c r="E384" s="122"/>
      <c r="F384" s="121"/>
      <c r="G384" s="122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</row>
    <row r="385" spans="1:26" ht="15.6" x14ac:dyDescent="0.25">
      <c r="A385" s="122"/>
      <c r="B385" s="122"/>
      <c r="C385" s="122"/>
      <c r="D385" s="122"/>
      <c r="E385" s="122"/>
      <c r="F385" s="121"/>
      <c r="G385" s="122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</row>
    <row r="386" spans="1:26" ht="15.6" x14ac:dyDescent="0.25">
      <c r="A386" s="122"/>
      <c r="B386" s="122"/>
      <c r="C386" s="122"/>
      <c r="D386" s="122"/>
      <c r="E386" s="122"/>
      <c r="F386" s="121"/>
      <c r="G386" s="122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</row>
    <row r="387" spans="1:26" ht="15.6" x14ac:dyDescent="0.25">
      <c r="A387" s="122"/>
      <c r="B387" s="122"/>
      <c r="C387" s="122"/>
      <c r="D387" s="122"/>
      <c r="E387" s="122"/>
      <c r="F387" s="121"/>
      <c r="G387" s="122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</row>
    <row r="388" spans="1:26" ht="15.6" x14ac:dyDescent="0.25">
      <c r="A388" s="122"/>
      <c r="B388" s="122"/>
      <c r="C388" s="122"/>
      <c r="D388" s="122"/>
      <c r="E388" s="122"/>
      <c r="F388" s="121"/>
      <c r="G388" s="122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</row>
    <row r="389" spans="1:26" ht="15.6" x14ac:dyDescent="0.25">
      <c r="A389" s="122"/>
      <c r="B389" s="122"/>
      <c r="C389" s="122"/>
      <c r="D389" s="122"/>
      <c r="E389" s="122"/>
      <c r="F389" s="121"/>
      <c r="G389" s="122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</row>
    <row r="390" spans="1:26" ht="15.6" x14ac:dyDescent="0.25">
      <c r="A390" s="122"/>
      <c r="B390" s="122"/>
      <c r="C390" s="122"/>
      <c r="D390" s="122"/>
      <c r="E390" s="122"/>
      <c r="F390" s="121"/>
      <c r="G390" s="122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</row>
    <row r="391" spans="1:26" ht="15.6" x14ac:dyDescent="0.25">
      <c r="A391" s="122"/>
      <c r="B391" s="122"/>
      <c r="C391" s="122"/>
      <c r="D391" s="122"/>
      <c r="E391" s="122"/>
      <c r="F391" s="121"/>
      <c r="G391" s="122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</row>
    <row r="392" spans="1:26" ht="15.6" x14ac:dyDescent="0.25">
      <c r="A392" s="122"/>
      <c r="B392" s="122"/>
      <c r="C392" s="122"/>
      <c r="D392" s="122"/>
      <c r="E392" s="122"/>
      <c r="F392" s="121"/>
      <c r="G392" s="122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</row>
    <row r="393" spans="1:26" ht="15.6" x14ac:dyDescent="0.25">
      <c r="A393" s="122"/>
      <c r="B393" s="122"/>
      <c r="C393" s="122"/>
      <c r="D393" s="122"/>
      <c r="E393" s="122"/>
      <c r="F393" s="121"/>
      <c r="G393" s="122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</row>
    <row r="394" spans="1:26" ht="15.6" x14ac:dyDescent="0.25">
      <c r="A394" s="122"/>
      <c r="B394" s="122"/>
      <c r="C394" s="122"/>
      <c r="D394" s="122"/>
      <c r="E394" s="122"/>
      <c r="F394" s="121"/>
      <c r="G394" s="122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</row>
    <row r="395" spans="1:26" ht="15.6" x14ac:dyDescent="0.25">
      <c r="A395" s="122"/>
      <c r="B395" s="122"/>
      <c r="C395" s="122"/>
      <c r="D395" s="122"/>
      <c r="E395" s="122"/>
      <c r="F395" s="121"/>
      <c r="G395" s="122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</row>
    <row r="396" spans="1:26" ht="15.6" x14ac:dyDescent="0.25">
      <c r="A396" s="122"/>
      <c r="B396" s="122"/>
      <c r="C396" s="122"/>
      <c r="D396" s="122"/>
      <c r="E396" s="122"/>
      <c r="F396" s="121"/>
      <c r="G396" s="122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spans="1:26" ht="15.6" x14ac:dyDescent="0.25">
      <c r="A397" s="122"/>
      <c r="B397" s="122"/>
      <c r="C397" s="122"/>
      <c r="D397" s="122"/>
      <c r="E397" s="122"/>
      <c r="F397" s="121"/>
      <c r="G397" s="122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spans="1:26" ht="15.6" x14ac:dyDescent="0.25">
      <c r="A398" s="122"/>
      <c r="B398" s="122"/>
      <c r="C398" s="122"/>
      <c r="D398" s="122"/>
      <c r="E398" s="122"/>
      <c r="F398" s="121"/>
      <c r="G398" s="122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spans="1:26" ht="15.6" x14ac:dyDescent="0.25">
      <c r="A399" s="122"/>
      <c r="B399" s="122"/>
      <c r="C399" s="122"/>
      <c r="D399" s="122"/>
      <c r="E399" s="122"/>
      <c r="F399" s="121"/>
      <c r="G399" s="122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26" ht="15.6" x14ac:dyDescent="0.25">
      <c r="A400" s="122"/>
      <c r="B400" s="122"/>
      <c r="C400" s="122"/>
      <c r="D400" s="122"/>
      <c r="E400" s="122"/>
      <c r="F400" s="121"/>
      <c r="G400" s="122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spans="1:26" ht="15.6" x14ac:dyDescent="0.25">
      <c r="A401" s="122"/>
      <c r="B401" s="122"/>
      <c r="C401" s="122"/>
      <c r="D401" s="122"/>
      <c r="E401" s="122"/>
      <c r="F401" s="121"/>
      <c r="G401" s="122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spans="1:26" ht="15.6" x14ac:dyDescent="0.25">
      <c r="A402" s="122"/>
      <c r="B402" s="122"/>
      <c r="C402" s="122"/>
      <c r="D402" s="122"/>
      <c r="E402" s="122"/>
      <c r="F402" s="121"/>
      <c r="G402" s="122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spans="1:26" ht="15.6" x14ac:dyDescent="0.25">
      <c r="A403" s="122"/>
      <c r="B403" s="122"/>
      <c r="C403" s="122"/>
      <c r="D403" s="122"/>
      <c r="E403" s="122"/>
      <c r="F403" s="121"/>
      <c r="G403" s="122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spans="1:26" ht="15.6" x14ac:dyDescent="0.25">
      <c r="A404" s="122"/>
      <c r="B404" s="122"/>
      <c r="C404" s="122"/>
      <c r="D404" s="122"/>
      <c r="E404" s="122"/>
      <c r="F404" s="121"/>
      <c r="G404" s="122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spans="1:26" ht="15.6" x14ac:dyDescent="0.25">
      <c r="A405" s="122"/>
      <c r="B405" s="122"/>
      <c r="C405" s="122"/>
      <c r="D405" s="122"/>
      <c r="E405" s="122"/>
      <c r="F405" s="121"/>
      <c r="G405" s="122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spans="1:26" ht="15.6" x14ac:dyDescent="0.25">
      <c r="A406" s="122"/>
      <c r="B406" s="122"/>
      <c r="C406" s="122"/>
      <c r="D406" s="122"/>
      <c r="E406" s="122"/>
      <c r="F406" s="121"/>
      <c r="G406" s="122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spans="1:26" ht="15.6" x14ac:dyDescent="0.25">
      <c r="A407" s="122"/>
      <c r="B407" s="122"/>
      <c r="C407" s="122"/>
      <c r="D407" s="122"/>
      <c r="E407" s="122"/>
      <c r="F407" s="121"/>
      <c r="G407" s="122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spans="1:26" ht="15.6" x14ac:dyDescent="0.25">
      <c r="A408" s="122"/>
      <c r="B408" s="122"/>
      <c r="C408" s="122"/>
      <c r="D408" s="122"/>
      <c r="E408" s="122"/>
      <c r="F408" s="121"/>
      <c r="G408" s="122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</row>
    <row r="409" spans="1:26" ht="15.6" x14ac:dyDescent="0.25">
      <c r="A409" s="122"/>
      <c r="B409" s="122"/>
      <c r="C409" s="122"/>
      <c r="D409" s="122"/>
      <c r="E409" s="122"/>
      <c r="F409" s="121"/>
      <c r="G409" s="122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</row>
    <row r="410" spans="1:26" ht="15.6" x14ac:dyDescent="0.25">
      <c r="A410" s="122"/>
      <c r="B410" s="122"/>
      <c r="C410" s="122"/>
      <c r="D410" s="122"/>
      <c r="E410" s="122"/>
      <c r="F410" s="121"/>
      <c r="G410" s="122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</row>
    <row r="411" spans="1:26" ht="15.6" x14ac:dyDescent="0.25">
      <c r="A411" s="122"/>
      <c r="B411" s="122"/>
      <c r="C411" s="122"/>
      <c r="D411" s="122"/>
      <c r="E411" s="122"/>
      <c r="F411" s="121"/>
      <c r="G411" s="122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</row>
    <row r="412" spans="1:26" ht="15.6" x14ac:dyDescent="0.25">
      <c r="A412" s="122"/>
      <c r="B412" s="122"/>
      <c r="C412" s="122"/>
      <c r="D412" s="122"/>
      <c r="E412" s="122"/>
      <c r="F412" s="121"/>
      <c r="G412" s="122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</row>
    <row r="413" spans="1:26" ht="15.6" x14ac:dyDescent="0.25">
      <c r="A413" s="122"/>
      <c r="B413" s="122"/>
      <c r="C413" s="122"/>
      <c r="D413" s="122"/>
      <c r="E413" s="122"/>
      <c r="F413" s="121"/>
      <c r="G413" s="122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</row>
    <row r="414" spans="1:26" ht="15.6" x14ac:dyDescent="0.25">
      <c r="A414" s="122"/>
      <c r="B414" s="122"/>
      <c r="C414" s="122"/>
      <c r="D414" s="122"/>
      <c r="E414" s="122"/>
      <c r="F414" s="121"/>
      <c r="G414" s="122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</row>
    <row r="415" spans="1:26" ht="15.6" x14ac:dyDescent="0.25">
      <c r="A415" s="122"/>
      <c r="B415" s="122"/>
      <c r="C415" s="122"/>
      <c r="D415" s="122"/>
      <c r="E415" s="122"/>
      <c r="F415" s="121"/>
      <c r="G415" s="122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</row>
    <row r="416" spans="1:26" ht="15.6" x14ac:dyDescent="0.25">
      <c r="A416" s="122"/>
      <c r="B416" s="122"/>
      <c r="C416" s="122"/>
      <c r="D416" s="122"/>
      <c r="E416" s="122"/>
      <c r="F416" s="121"/>
      <c r="G416" s="122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</row>
    <row r="417" spans="1:26" ht="15.6" x14ac:dyDescent="0.25">
      <c r="A417" s="122"/>
      <c r="B417" s="122"/>
      <c r="C417" s="122"/>
      <c r="D417" s="122"/>
      <c r="E417" s="122"/>
      <c r="F417" s="121"/>
      <c r="G417" s="122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</row>
    <row r="418" spans="1:26" ht="15.6" x14ac:dyDescent="0.25">
      <c r="A418" s="122"/>
      <c r="B418" s="122"/>
      <c r="C418" s="122"/>
      <c r="D418" s="122"/>
      <c r="E418" s="122"/>
      <c r="F418" s="121"/>
      <c r="G418" s="122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</row>
    <row r="419" spans="1:26" ht="15.6" x14ac:dyDescent="0.25">
      <c r="A419" s="122"/>
      <c r="B419" s="122"/>
      <c r="C419" s="122"/>
      <c r="D419" s="122"/>
      <c r="E419" s="122"/>
      <c r="F419" s="121"/>
      <c r="G419" s="122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</row>
    <row r="420" spans="1:26" ht="15.6" x14ac:dyDescent="0.25">
      <c r="A420" s="122"/>
      <c r="B420" s="122"/>
      <c r="C420" s="122"/>
      <c r="D420" s="122"/>
      <c r="E420" s="122"/>
      <c r="F420" s="121"/>
      <c r="G420" s="122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</row>
    <row r="421" spans="1:26" ht="15.6" x14ac:dyDescent="0.25">
      <c r="A421" s="122"/>
      <c r="B421" s="122"/>
      <c r="C421" s="122"/>
      <c r="D421" s="122"/>
      <c r="E421" s="122"/>
      <c r="F421" s="121"/>
      <c r="G421" s="122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</row>
    <row r="422" spans="1:26" ht="15.6" x14ac:dyDescent="0.25">
      <c r="A422" s="122"/>
      <c r="B422" s="122"/>
      <c r="C422" s="122"/>
      <c r="D422" s="122"/>
      <c r="E422" s="122"/>
      <c r="F422" s="121"/>
      <c r="G422" s="122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</row>
    <row r="423" spans="1:26" ht="15.6" x14ac:dyDescent="0.25">
      <c r="A423" s="122"/>
      <c r="B423" s="122"/>
      <c r="C423" s="122"/>
      <c r="D423" s="122"/>
      <c r="E423" s="122"/>
      <c r="F423" s="121"/>
      <c r="G423" s="122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</row>
    <row r="424" spans="1:26" ht="15.6" x14ac:dyDescent="0.25">
      <c r="A424" s="122"/>
      <c r="B424" s="122"/>
      <c r="C424" s="122"/>
      <c r="D424" s="122"/>
      <c r="E424" s="122"/>
      <c r="F424" s="121"/>
      <c r="G424" s="122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</row>
    <row r="425" spans="1:26" ht="15.6" x14ac:dyDescent="0.25">
      <c r="A425" s="122"/>
      <c r="B425" s="122"/>
      <c r="C425" s="122"/>
      <c r="D425" s="122"/>
      <c r="E425" s="122"/>
      <c r="F425" s="121"/>
      <c r="G425" s="122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</row>
    <row r="426" spans="1:26" ht="15.6" x14ac:dyDescent="0.25">
      <c r="A426" s="122"/>
      <c r="B426" s="122"/>
      <c r="C426" s="122"/>
      <c r="D426" s="122"/>
      <c r="E426" s="122"/>
      <c r="F426" s="121"/>
      <c r="G426" s="122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</row>
    <row r="427" spans="1:26" ht="15.6" x14ac:dyDescent="0.25">
      <c r="A427" s="122"/>
      <c r="B427" s="122"/>
      <c r="C427" s="122"/>
      <c r="D427" s="122"/>
      <c r="E427" s="122"/>
      <c r="F427" s="121"/>
      <c r="G427" s="122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</row>
    <row r="428" spans="1:26" ht="15.6" x14ac:dyDescent="0.25">
      <c r="A428" s="122"/>
      <c r="B428" s="122"/>
      <c r="C428" s="122"/>
      <c r="D428" s="122"/>
      <c r="E428" s="122"/>
      <c r="F428" s="121"/>
      <c r="G428" s="122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</row>
    <row r="429" spans="1:26" ht="15.6" x14ac:dyDescent="0.25">
      <c r="A429" s="122"/>
      <c r="B429" s="122"/>
      <c r="C429" s="122"/>
      <c r="D429" s="122"/>
      <c r="E429" s="122"/>
      <c r="F429" s="121"/>
      <c r="G429" s="122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</row>
    <row r="430" spans="1:26" ht="15.6" x14ac:dyDescent="0.25">
      <c r="A430" s="122"/>
      <c r="B430" s="122"/>
      <c r="C430" s="122"/>
      <c r="D430" s="122"/>
      <c r="E430" s="122"/>
      <c r="F430" s="121"/>
      <c r="G430" s="122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</row>
    <row r="431" spans="1:26" ht="15.6" x14ac:dyDescent="0.25">
      <c r="A431" s="122"/>
      <c r="B431" s="122"/>
      <c r="C431" s="122"/>
      <c r="D431" s="122"/>
      <c r="E431" s="122"/>
      <c r="F431" s="121"/>
      <c r="G431" s="122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</row>
    <row r="432" spans="1:26" ht="15.6" x14ac:dyDescent="0.25">
      <c r="A432" s="122"/>
      <c r="B432" s="122"/>
      <c r="C432" s="122"/>
      <c r="D432" s="122"/>
      <c r="E432" s="122"/>
      <c r="F432" s="121"/>
      <c r="G432" s="122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</row>
    <row r="433" spans="1:26" ht="15.6" x14ac:dyDescent="0.25">
      <c r="A433" s="122"/>
      <c r="B433" s="122"/>
      <c r="C433" s="122"/>
      <c r="D433" s="122"/>
      <c r="E433" s="122"/>
      <c r="F433" s="121"/>
      <c r="G433" s="122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</row>
    <row r="434" spans="1:26" ht="15.6" x14ac:dyDescent="0.25">
      <c r="A434" s="122"/>
      <c r="B434" s="122"/>
      <c r="C434" s="122"/>
      <c r="D434" s="122"/>
      <c r="E434" s="122"/>
      <c r="F434" s="121"/>
      <c r="G434" s="122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</row>
    <row r="435" spans="1:26" ht="15.6" x14ac:dyDescent="0.25">
      <c r="A435" s="122"/>
      <c r="B435" s="122"/>
      <c r="C435" s="122"/>
      <c r="D435" s="122"/>
      <c r="E435" s="122"/>
      <c r="F435" s="121"/>
      <c r="G435" s="122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</row>
    <row r="436" spans="1:26" ht="15.6" x14ac:dyDescent="0.25">
      <c r="A436" s="122"/>
      <c r="B436" s="122"/>
      <c r="C436" s="122"/>
      <c r="D436" s="122"/>
      <c r="E436" s="122"/>
      <c r="F436" s="121"/>
      <c r="G436" s="122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</row>
    <row r="437" spans="1:26" ht="15.6" x14ac:dyDescent="0.25">
      <c r="A437" s="122"/>
      <c r="B437" s="122"/>
      <c r="C437" s="122"/>
      <c r="D437" s="122"/>
      <c r="E437" s="122"/>
      <c r="F437" s="121"/>
      <c r="G437" s="122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</row>
    <row r="438" spans="1:26" ht="15.6" x14ac:dyDescent="0.25">
      <c r="A438" s="122"/>
      <c r="B438" s="122"/>
      <c r="C438" s="122"/>
      <c r="D438" s="122"/>
      <c r="E438" s="122"/>
      <c r="F438" s="121"/>
      <c r="G438" s="122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</row>
    <row r="439" spans="1:26" ht="15.6" x14ac:dyDescent="0.25">
      <c r="A439" s="122"/>
      <c r="B439" s="122"/>
      <c r="C439" s="122"/>
      <c r="D439" s="122"/>
      <c r="E439" s="122"/>
      <c r="F439" s="121"/>
      <c r="G439" s="122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</row>
    <row r="440" spans="1:26" ht="15.6" x14ac:dyDescent="0.25">
      <c r="A440" s="122"/>
      <c r="B440" s="122"/>
      <c r="C440" s="122"/>
      <c r="D440" s="122"/>
      <c r="E440" s="122"/>
      <c r="F440" s="121"/>
      <c r="G440" s="122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</row>
    <row r="441" spans="1:26" ht="15.6" x14ac:dyDescent="0.25">
      <c r="A441" s="122"/>
      <c r="B441" s="122"/>
      <c r="C441" s="122"/>
      <c r="D441" s="122"/>
      <c r="E441" s="122"/>
      <c r="F441" s="121"/>
      <c r="G441" s="122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</row>
    <row r="442" spans="1:26" ht="15.6" x14ac:dyDescent="0.25">
      <c r="A442" s="122"/>
      <c r="B442" s="122"/>
      <c r="C442" s="122"/>
      <c r="D442" s="122"/>
      <c r="E442" s="122"/>
      <c r="F442" s="121"/>
      <c r="G442" s="122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</row>
    <row r="443" spans="1:26" ht="15.6" x14ac:dyDescent="0.25">
      <c r="A443" s="122"/>
      <c r="B443" s="122"/>
      <c r="C443" s="122"/>
      <c r="D443" s="122"/>
      <c r="E443" s="122"/>
      <c r="F443" s="121"/>
      <c r="G443" s="122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</row>
    <row r="444" spans="1:26" ht="15.6" x14ac:dyDescent="0.25">
      <c r="A444" s="122"/>
      <c r="B444" s="122"/>
      <c r="C444" s="122"/>
      <c r="D444" s="122"/>
      <c r="E444" s="122"/>
      <c r="F444" s="121"/>
      <c r="G444" s="122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</row>
    <row r="445" spans="1:26" ht="15.6" x14ac:dyDescent="0.25">
      <c r="A445" s="122"/>
      <c r="B445" s="122"/>
      <c r="C445" s="122"/>
      <c r="D445" s="122"/>
      <c r="E445" s="122"/>
      <c r="F445" s="121"/>
      <c r="G445" s="122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</row>
    <row r="446" spans="1:26" ht="15.6" x14ac:dyDescent="0.25">
      <c r="A446" s="122"/>
      <c r="B446" s="122"/>
      <c r="C446" s="122"/>
      <c r="D446" s="122"/>
      <c r="E446" s="122"/>
      <c r="F446" s="121"/>
      <c r="G446" s="122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</row>
    <row r="447" spans="1:26" ht="15.6" x14ac:dyDescent="0.25">
      <c r="A447" s="122"/>
      <c r="B447" s="122"/>
      <c r="C447" s="122"/>
      <c r="D447" s="122"/>
      <c r="E447" s="122"/>
      <c r="F447" s="121"/>
      <c r="G447" s="122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</row>
    <row r="448" spans="1:26" ht="15.6" x14ac:dyDescent="0.25">
      <c r="A448" s="122"/>
      <c r="B448" s="122"/>
      <c r="C448" s="122"/>
      <c r="D448" s="122"/>
      <c r="E448" s="122"/>
      <c r="F448" s="121"/>
      <c r="G448" s="122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</row>
    <row r="449" spans="1:26" ht="15.6" x14ac:dyDescent="0.25">
      <c r="A449" s="122"/>
      <c r="B449" s="122"/>
      <c r="C449" s="122"/>
      <c r="D449" s="122"/>
      <c r="E449" s="122"/>
      <c r="F449" s="121"/>
      <c r="G449" s="122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</row>
    <row r="450" spans="1:26" ht="15.6" x14ac:dyDescent="0.25">
      <c r="A450" s="122"/>
      <c r="B450" s="122"/>
      <c r="C450" s="122"/>
      <c r="D450" s="122"/>
      <c r="E450" s="122"/>
      <c r="F450" s="121"/>
      <c r="G450" s="122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</row>
    <row r="451" spans="1:26" ht="15.6" x14ac:dyDescent="0.25">
      <c r="A451" s="122"/>
      <c r="B451" s="122"/>
      <c r="C451" s="122"/>
      <c r="D451" s="122"/>
      <c r="E451" s="122"/>
      <c r="F451" s="121"/>
      <c r="G451" s="122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</row>
    <row r="452" spans="1:26" ht="15.6" x14ac:dyDescent="0.25">
      <c r="A452" s="122"/>
      <c r="B452" s="122"/>
      <c r="C452" s="122"/>
      <c r="D452" s="122"/>
      <c r="E452" s="122"/>
      <c r="F452" s="121"/>
      <c r="G452" s="122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</row>
    <row r="453" spans="1:26" ht="15.6" x14ac:dyDescent="0.25">
      <c r="A453" s="122"/>
      <c r="B453" s="122"/>
      <c r="C453" s="122"/>
      <c r="D453" s="122"/>
      <c r="E453" s="122"/>
      <c r="F453" s="121"/>
      <c r="G453" s="122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</row>
    <row r="454" spans="1:26" ht="15.6" x14ac:dyDescent="0.25">
      <c r="A454" s="122"/>
      <c r="B454" s="122"/>
      <c r="C454" s="122"/>
      <c r="D454" s="122"/>
      <c r="E454" s="122"/>
      <c r="F454" s="121"/>
      <c r="G454" s="122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</row>
    <row r="455" spans="1:26" ht="15.6" x14ac:dyDescent="0.25">
      <c r="A455" s="122"/>
      <c r="B455" s="122"/>
      <c r="C455" s="122"/>
      <c r="D455" s="122"/>
      <c r="E455" s="122"/>
      <c r="F455" s="121"/>
      <c r="G455" s="122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</row>
    <row r="456" spans="1:26" ht="15.6" x14ac:dyDescent="0.25">
      <c r="A456" s="122"/>
      <c r="B456" s="122"/>
      <c r="C456" s="122"/>
      <c r="D456" s="122"/>
      <c r="E456" s="122"/>
      <c r="F456" s="121"/>
      <c r="G456" s="122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</row>
    <row r="457" spans="1:26" ht="15.6" x14ac:dyDescent="0.25">
      <c r="A457" s="122"/>
      <c r="B457" s="122"/>
      <c r="C457" s="122"/>
      <c r="D457" s="122"/>
      <c r="E457" s="122"/>
      <c r="F457" s="121"/>
      <c r="G457" s="122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</row>
    <row r="458" spans="1:26" ht="15.6" x14ac:dyDescent="0.25">
      <c r="A458" s="122"/>
      <c r="B458" s="122"/>
      <c r="C458" s="122"/>
      <c r="D458" s="122"/>
      <c r="E458" s="122"/>
      <c r="F458" s="121"/>
      <c r="G458" s="122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</row>
    <row r="459" spans="1:26" ht="15.6" x14ac:dyDescent="0.25">
      <c r="A459" s="122"/>
      <c r="B459" s="122"/>
      <c r="C459" s="122"/>
      <c r="D459" s="122"/>
      <c r="E459" s="122"/>
      <c r="F459" s="121"/>
      <c r="G459" s="122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</row>
    <row r="460" spans="1:26" ht="15.6" x14ac:dyDescent="0.25">
      <c r="A460" s="122"/>
      <c r="B460" s="122"/>
      <c r="C460" s="122"/>
      <c r="D460" s="122"/>
      <c r="E460" s="122"/>
      <c r="F460" s="121"/>
      <c r="G460" s="122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</row>
    <row r="461" spans="1:26" ht="15.6" x14ac:dyDescent="0.25">
      <c r="A461" s="122"/>
      <c r="B461" s="122"/>
      <c r="C461" s="122"/>
      <c r="D461" s="122"/>
      <c r="E461" s="122"/>
      <c r="F461" s="121"/>
      <c r="G461" s="122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</row>
    <row r="462" spans="1:26" ht="15.6" x14ac:dyDescent="0.25">
      <c r="A462" s="122"/>
      <c r="B462" s="122"/>
      <c r="C462" s="122"/>
      <c r="D462" s="122"/>
      <c r="E462" s="122"/>
      <c r="F462" s="121"/>
      <c r="G462" s="122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</row>
    <row r="463" spans="1:26" ht="15.6" x14ac:dyDescent="0.25">
      <c r="A463" s="122"/>
      <c r="B463" s="122"/>
      <c r="C463" s="122"/>
      <c r="D463" s="122"/>
      <c r="E463" s="122"/>
      <c r="F463" s="121"/>
      <c r="G463" s="122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</row>
    <row r="464" spans="1:26" ht="15.6" x14ac:dyDescent="0.25">
      <c r="A464" s="122"/>
      <c r="B464" s="122"/>
      <c r="C464" s="122"/>
      <c r="D464" s="122"/>
      <c r="E464" s="122"/>
      <c r="F464" s="121"/>
      <c r="G464" s="122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</row>
    <row r="465" spans="1:26" ht="15.6" x14ac:dyDescent="0.25">
      <c r="A465" s="122"/>
      <c r="B465" s="122"/>
      <c r="C465" s="122"/>
      <c r="D465" s="122"/>
      <c r="E465" s="122"/>
      <c r="F465" s="121"/>
      <c r="G465" s="122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</row>
    <row r="466" spans="1:26" ht="15.6" x14ac:dyDescent="0.25">
      <c r="A466" s="122"/>
      <c r="B466" s="122"/>
      <c r="C466" s="122"/>
      <c r="D466" s="122"/>
      <c r="E466" s="122"/>
      <c r="F466" s="121"/>
      <c r="G466" s="122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</row>
    <row r="467" spans="1:26" ht="15.6" x14ac:dyDescent="0.25">
      <c r="A467" s="122"/>
      <c r="B467" s="122"/>
      <c r="C467" s="122"/>
      <c r="D467" s="122"/>
      <c r="E467" s="122"/>
      <c r="F467" s="121"/>
      <c r="G467" s="122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</row>
    <row r="468" spans="1:26" ht="15.6" x14ac:dyDescent="0.25">
      <c r="A468" s="122"/>
      <c r="B468" s="122"/>
      <c r="C468" s="122"/>
      <c r="D468" s="122"/>
      <c r="E468" s="122"/>
      <c r="F468" s="121"/>
      <c r="G468" s="122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</row>
    <row r="469" spans="1:26" ht="15.6" x14ac:dyDescent="0.25">
      <c r="A469" s="122"/>
      <c r="B469" s="122"/>
      <c r="C469" s="122"/>
      <c r="D469" s="122"/>
      <c r="E469" s="122"/>
      <c r="F469" s="121"/>
      <c r="G469" s="122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</row>
    <row r="470" spans="1:26" ht="15.6" x14ac:dyDescent="0.25">
      <c r="A470" s="122"/>
      <c r="B470" s="122"/>
      <c r="C470" s="122"/>
      <c r="D470" s="122"/>
      <c r="E470" s="122"/>
      <c r="F470" s="121"/>
      <c r="G470" s="122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</row>
    <row r="471" spans="1:26" ht="15.6" x14ac:dyDescent="0.25">
      <c r="A471" s="122"/>
      <c r="B471" s="122"/>
      <c r="C471" s="122"/>
      <c r="D471" s="122"/>
      <c r="E471" s="122"/>
      <c r="F471" s="121"/>
      <c r="G471" s="122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</row>
    <row r="472" spans="1:26" ht="15.6" x14ac:dyDescent="0.25">
      <c r="A472" s="122"/>
      <c r="B472" s="122"/>
      <c r="C472" s="122"/>
      <c r="D472" s="122"/>
      <c r="E472" s="122"/>
      <c r="F472" s="121"/>
      <c r="G472" s="122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</row>
    <row r="473" spans="1:26" ht="15.6" x14ac:dyDescent="0.25">
      <c r="A473" s="122"/>
      <c r="B473" s="122"/>
      <c r="C473" s="122"/>
      <c r="D473" s="122"/>
      <c r="E473" s="122"/>
      <c r="F473" s="121"/>
      <c r="G473" s="122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</row>
    <row r="474" spans="1:26" ht="15.6" x14ac:dyDescent="0.25">
      <c r="A474" s="122"/>
      <c r="B474" s="122"/>
      <c r="C474" s="122"/>
      <c r="D474" s="122"/>
      <c r="E474" s="122"/>
      <c r="F474" s="121"/>
      <c r="G474" s="122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</row>
    <row r="475" spans="1:26" ht="15.6" x14ac:dyDescent="0.25">
      <c r="A475" s="122"/>
      <c r="B475" s="122"/>
      <c r="C475" s="122"/>
      <c r="D475" s="122"/>
      <c r="E475" s="122"/>
      <c r="F475" s="121"/>
      <c r="G475" s="122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</row>
    <row r="476" spans="1:26" ht="15.6" x14ac:dyDescent="0.25">
      <c r="A476" s="122"/>
      <c r="B476" s="122"/>
      <c r="C476" s="122"/>
      <c r="D476" s="122"/>
      <c r="E476" s="122"/>
      <c r="F476" s="121"/>
      <c r="G476" s="122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</row>
    <row r="477" spans="1:26" ht="15.6" x14ac:dyDescent="0.25">
      <c r="A477" s="122"/>
      <c r="B477" s="122"/>
      <c r="C477" s="122"/>
      <c r="D477" s="122"/>
      <c r="E477" s="122"/>
      <c r="F477" s="121"/>
      <c r="G477" s="122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</row>
    <row r="478" spans="1:26" ht="15.6" x14ac:dyDescent="0.25">
      <c r="A478" s="122"/>
      <c r="B478" s="122"/>
      <c r="C478" s="122"/>
      <c r="D478" s="122"/>
      <c r="E478" s="122"/>
      <c r="F478" s="121"/>
      <c r="G478" s="122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</row>
    <row r="479" spans="1:26" ht="15.6" x14ac:dyDescent="0.25">
      <c r="A479" s="122"/>
      <c r="B479" s="122"/>
      <c r="C479" s="122"/>
      <c r="D479" s="122"/>
      <c r="E479" s="122"/>
      <c r="F479" s="121"/>
      <c r="G479" s="122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</row>
    <row r="480" spans="1:26" ht="15.6" x14ac:dyDescent="0.25">
      <c r="A480" s="122"/>
      <c r="B480" s="122"/>
      <c r="C480" s="122"/>
      <c r="D480" s="122"/>
      <c r="E480" s="122"/>
      <c r="F480" s="121"/>
      <c r="G480" s="122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</row>
    <row r="481" spans="1:26" ht="15.6" x14ac:dyDescent="0.25">
      <c r="A481" s="122"/>
      <c r="B481" s="122"/>
      <c r="C481" s="122"/>
      <c r="D481" s="122"/>
      <c r="E481" s="122"/>
      <c r="F481" s="121"/>
      <c r="G481" s="122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</row>
    <row r="482" spans="1:26" ht="15.6" x14ac:dyDescent="0.25">
      <c r="A482" s="122"/>
      <c r="B482" s="122"/>
      <c r="C482" s="122"/>
      <c r="D482" s="122"/>
      <c r="E482" s="122"/>
      <c r="F482" s="121"/>
      <c r="G482" s="122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</row>
    <row r="483" spans="1:26" ht="15.6" x14ac:dyDescent="0.25">
      <c r="A483" s="122"/>
      <c r="B483" s="122"/>
      <c r="C483" s="122"/>
      <c r="D483" s="122"/>
      <c r="E483" s="122"/>
      <c r="F483" s="121"/>
      <c r="G483" s="122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</row>
    <row r="484" spans="1:26" ht="15.6" x14ac:dyDescent="0.25">
      <c r="A484" s="122"/>
      <c r="B484" s="122"/>
      <c r="C484" s="122"/>
      <c r="D484" s="122"/>
      <c r="E484" s="122"/>
      <c r="F484" s="121"/>
      <c r="G484" s="122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</row>
    <row r="485" spans="1:26" ht="15.6" x14ac:dyDescent="0.25">
      <c r="A485" s="122"/>
      <c r="B485" s="122"/>
      <c r="C485" s="122"/>
      <c r="D485" s="122"/>
      <c r="E485" s="122"/>
      <c r="F485" s="121"/>
      <c r="G485" s="122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</row>
    <row r="486" spans="1:26" ht="15.6" x14ac:dyDescent="0.25">
      <c r="A486" s="122"/>
      <c r="B486" s="122"/>
      <c r="C486" s="122"/>
      <c r="D486" s="122"/>
      <c r="E486" s="122"/>
      <c r="F486" s="121"/>
      <c r="G486" s="122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</row>
    <row r="487" spans="1:26" ht="15.6" x14ac:dyDescent="0.25">
      <c r="A487" s="122"/>
      <c r="B487" s="122"/>
      <c r="C487" s="122"/>
      <c r="D487" s="122"/>
      <c r="E487" s="122"/>
      <c r="F487" s="121"/>
      <c r="G487" s="122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</row>
    <row r="488" spans="1:26" ht="15.6" x14ac:dyDescent="0.25">
      <c r="A488" s="122"/>
      <c r="B488" s="122"/>
      <c r="C488" s="122"/>
      <c r="D488" s="122"/>
      <c r="E488" s="122"/>
      <c r="F488" s="121"/>
      <c r="G488" s="122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</row>
    <row r="489" spans="1:26" ht="15.6" x14ac:dyDescent="0.25">
      <c r="A489" s="122"/>
      <c r="B489" s="122"/>
      <c r="C489" s="122"/>
      <c r="D489" s="122"/>
      <c r="E489" s="122"/>
      <c r="F489" s="121"/>
      <c r="G489" s="122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</row>
    <row r="490" spans="1:26" ht="15.6" x14ac:dyDescent="0.25">
      <c r="A490" s="122"/>
      <c r="B490" s="122"/>
      <c r="C490" s="122"/>
      <c r="D490" s="122"/>
      <c r="E490" s="122"/>
      <c r="F490" s="121"/>
      <c r="G490" s="122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</row>
    <row r="491" spans="1:26" ht="15.6" x14ac:dyDescent="0.25">
      <c r="A491" s="122"/>
      <c r="B491" s="122"/>
      <c r="C491" s="122"/>
      <c r="D491" s="122"/>
      <c r="E491" s="122"/>
      <c r="F491" s="121"/>
      <c r="G491" s="122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</row>
    <row r="492" spans="1:26" ht="15.6" x14ac:dyDescent="0.25">
      <c r="A492" s="122"/>
      <c r="B492" s="122"/>
      <c r="C492" s="122"/>
      <c r="D492" s="122"/>
      <c r="E492" s="122"/>
      <c r="F492" s="121"/>
      <c r="G492" s="122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</row>
    <row r="493" spans="1:26" ht="15.6" x14ac:dyDescent="0.25">
      <c r="A493" s="122"/>
      <c r="B493" s="122"/>
      <c r="C493" s="122"/>
      <c r="D493" s="122"/>
      <c r="E493" s="122"/>
      <c r="F493" s="121"/>
      <c r="G493" s="122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</row>
    <row r="494" spans="1:26" ht="15.6" x14ac:dyDescent="0.25">
      <c r="A494" s="122"/>
      <c r="B494" s="122"/>
      <c r="C494" s="122"/>
      <c r="D494" s="122"/>
      <c r="E494" s="122"/>
      <c r="F494" s="121"/>
      <c r="G494" s="122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</row>
    <row r="495" spans="1:26" ht="15.6" x14ac:dyDescent="0.25">
      <c r="A495" s="122"/>
      <c r="B495" s="122"/>
      <c r="C495" s="122"/>
      <c r="D495" s="122"/>
      <c r="E495" s="122"/>
      <c r="F495" s="121"/>
      <c r="G495" s="122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</row>
    <row r="496" spans="1:26" ht="15.6" x14ac:dyDescent="0.25">
      <c r="A496" s="122"/>
      <c r="B496" s="122"/>
      <c r="C496" s="122"/>
      <c r="D496" s="122"/>
      <c r="E496" s="122"/>
      <c r="F496" s="121"/>
      <c r="G496" s="122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</row>
    <row r="497" spans="1:26" ht="15.6" x14ac:dyDescent="0.25">
      <c r="A497" s="122"/>
      <c r="B497" s="122"/>
      <c r="C497" s="122"/>
      <c r="D497" s="122"/>
      <c r="E497" s="122"/>
      <c r="F497" s="121"/>
      <c r="G497" s="122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</row>
    <row r="498" spans="1:26" ht="15.6" x14ac:dyDescent="0.25">
      <c r="A498" s="122"/>
      <c r="B498" s="122"/>
      <c r="C498" s="122"/>
      <c r="D498" s="122"/>
      <c r="E498" s="122"/>
      <c r="F498" s="121"/>
      <c r="G498" s="122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</row>
    <row r="499" spans="1:26" ht="15.6" x14ac:dyDescent="0.25">
      <c r="A499" s="122"/>
      <c r="B499" s="122"/>
      <c r="C499" s="122"/>
      <c r="D499" s="122"/>
      <c r="E499" s="122"/>
      <c r="F499" s="121"/>
      <c r="G499" s="122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</row>
    <row r="500" spans="1:26" ht="15.6" x14ac:dyDescent="0.25">
      <c r="A500" s="122"/>
      <c r="B500" s="122"/>
      <c r="C500" s="122"/>
      <c r="D500" s="122"/>
      <c r="E500" s="122"/>
      <c r="F500" s="121"/>
      <c r="G500" s="122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</row>
    <row r="501" spans="1:26" ht="15.6" x14ac:dyDescent="0.25">
      <c r="A501" s="122"/>
      <c r="B501" s="122"/>
      <c r="C501" s="122"/>
      <c r="D501" s="122"/>
      <c r="E501" s="122"/>
      <c r="F501" s="121"/>
      <c r="G501" s="122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</row>
    <row r="502" spans="1:26" ht="15.6" x14ac:dyDescent="0.25">
      <c r="A502" s="122"/>
      <c r="B502" s="122"/>
      <c r="C502" s="122"/>
      <c r="D502" s="122"/>
      <c r="E502" s="122"/>
      <c r="F502" s="121"/>
      <c r="G502" s="122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</row>
    <row r="503" spans="1:26" ht="15.6" x14ac:dyDescent="0.25">
      <c r="A503" s="122"/>
      <c r="B503" s="122"/>
      <c r="C503" s="122"/>
      <c r="D503" s="122"/>
      <c r="E503" s="122"/>
      <c r="F503" s="121"/>
      <c r="G503" s="122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</row>
    <row r="504" spans="1:26" ht="15.6" x14ac:dyDescent="0.25">
      <c r="A504" s="122"/>
      <c r="B504" s="122"/>
      <c r="C504" s="122"/>
      <c r="D504" s="122"/>
      <c r="E504" s="122"/>
      <c r="F504" s="121"/>
      <c r="G504" s="122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</row>
    <row r="505" spans="1:26" ht="15.6" x14ac:dyDescent="0.25">
      <c r="A505" s="122"/>
      <c r="B505" s="122"/>
      <c r="C505" s="122"/>
      <c r="D505" s="122"/>
      <c r="E505" s="122"/>
      <c r="F505" s="121"/>
      <c r="G505" s="122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</row>
    <row r="506" spans="1:26" ht="15.6" x14ac:dyDescent="0.25">
      <c r="A506" s="122"/>
      <c r="B506" s="122"/>
      <c r="C506" s="122"/>
      <c r="D506" s="122"/>
      <c r="E506" s="122"/>
      <c r="F506" s="121"/>
      <c r="G506" s="122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</row>
    <row r="507" spans="1:26" ht="15.6" x14ac:dyDescent="0.25">
      <c r="A507" s="122"/>
      <c r="B507" s="122"/>
      <c r="C507" s="122"/>
      <c r="D507" s="122"/>
      <c r="E507" s="122"/>
      <c r="F507" s="121"/>
      <c r="G507" s="122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</row>
    <row r="508" spans="1:26" ht="15.6" x14ac:dyDescent="0.25">
      <c r="A508" s="122"/>
      <c r="B508" s="122"/>
      <c r="C508" s="122"/>
      <c r="D508" s="122"/>
      <c r="E508" s="122"/>
      <c r="F508" s="121"/>
      <c r="G508" s="122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</row>
    <row r="509" spans="1:26" ht="15.6" x14ac:dyDescent="0.25">
      <c r="A509" s="122"/>
      <c r="B509" s="122"/>
      <c r="C509" s="122"/>
      <c r="D509" s="122"/>
      <c r="E509" s="122"/>
      <c r="F509" s="121"/>
      <c r="G509" s="122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</row>
    <row r="510" spans="1:26" ht="15.6" x14ac:dyDescent="0.25">
      <c r="A510" s="122"/>
      <c r="B510" s="122"/>
      <c r="C510" s="122"/>
      <c r="D510" s="122"/>
      <c r="E510" s="122"/>
      <c r="F510" s="121"/>
      <c r="G510" s="122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</row>
    <row r="511" spans="1:26" ht="15.6" x14ac:dyDescent="0.25">
      <c r="A511" s="122"/>
      <c r="B511" s="122"/>
      <c r="C511" s="122"/>
      <c r="D511" s="122"/>
      <c r="E511" s="122"/>
      <c r="F511" s="121"/>
      <c r="G511" s="122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</row>
    <row r="512" spans="1:26" ht="15.6" x14ac:dyDescent="0.25">
      <c r="A512" s="122"/>
      <c r="B512" s="122"/>
      <c r="C512" s="122"/>
      <c r="D512" s="122"/>
      <c r="E512" s="122"/>
      <c r="F512" s="121"/>
      <c r="G512" s="122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</row>
    <row r="513" spans="1:26" ht="15.6" x14ac:dyDescent="0.25">
      <c r="A513" s="122"/>
      <c r="B513" s="122"/>
      <c r="C513" s="122"/>
      <c r="D513" s="122"/>
      <c r="E513" s="122"/>
      <c r="F513" s="121"/>
      <c r="G513" s="122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</row>
    <row r="514" spans="1:26" ht="15.6" x14ac:dyDescent="0.25">
      <c r="A514" s="122"/>
      <c r="B514" s="122"/>
      <c r="C514" s="122"/>
      <c r="D514" s="122"/>
      <c r="E514" s="122"/>
      <c r="F514" s="121"/>
      <c r="G514" s="122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</row>
    <row r="515" spans="1:26" ht="15.6" x14ac:dyDescent="0.25">
      <c r="A515" s="122"/>
      <c r="B515" s="122"/>
      <c r="C515" s="122"/>
      <c r="D515" s="122"/>
      <c r="E515" s="122"/>
      <c r="F515" s="121"/>
      <c r="G515" s="122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</row>
    <row r="516" spans="1:26" ht="15.6" x14ac:dyDescent="0.25">
      <c r="A516" s="122"/>
      <c r="B516" s="122"/>
      <c r="C516" s="122"/>
      <c r="D516" s="122"/>
      <c r="E516" s="122"/>
      <c r="F516" s="121"/>
      <c r="G516" s="122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</row>
    <row r="517" spans="1:26" ht="15.6" x14ac:dyDescent="0.25">
      <c r="A517" s="122"/>
      <c r="B517" s="122"/>
      <c r="C517" s="122"/>
      <c r="D517" s="122"/>
      <c r="E517" s="122"/>
      <c r="F517" s="121"/>
      <c r="G517" s="122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</row>
    <row r="518" spans="1:26" ht="15.6" x14ac:dyDescent="0.25">
      <c r="A518" s="122"/>
      <c r="B518" s="122"/>
      <c r="C518" s="122"/>
      <c r="D518" s="122"/>
      <c r="E518" s="122"/>
      <c r="F518" s="121"/>
      <c r="G518" s="122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</row>
    <row r="519" spans="1:26" ht="15.6" x14ac:dyDescent="0.25">
      <c r="A519" s="122"/>
      <c r="B519" s="122"/>
      <c r="C519" s="122"/>
      <c r="D519" s="122"/>
      <c r="E519" s="122"/>
      <c r="F519" s="121"/>
      <c r="G519" s="122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</row>
    <row r="520" spans="1:26" ht="15.6" x14ac:dyDescent="0.25">
      <c r="A520" s="122"/>
      <c r="B520" s="122"/>
      <c r="C520" s="122"/>
      <c r="D520" s="122"/>
      <c r="E520" s="122"/>
      <c r="F520" s="121"/>
      <c r="G520" s="122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</row>
    <row r="521" spans="1:26" ht="15.6" x14ac:dyDescent="0.25">
      <c r="A521" s="122"/>
      <c r="B521" s="122"/>
      <c r="C521" s="122"/>
      <c r="D521" s="122"/>
      <c r="E521" s="122"/>
      <c r="F521" s="121"/>
      <c r="G521" s="122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</row>
    <row r="522" spans="1:26" ht="15.6" x14ac:dyDescent="0.25">
      <c r="A522" s="122"/>
      <c r="B522" s="122"/>
      <c r="C522" s="122"/>
      <c r="D522" s="122"/>
      <c r="E522" s="122"/>
      <c r="F522" s="121"/>
      <c r="G522" s="122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</row>
    <row r="523" spans="1:26" ht="15.6" x14ac:dyDescent="0.25">
      <c r="A523" s="122"/>
      <c r="B523" s="122"/>
      <c r="C523" s="122"/>
      <c r="D523" s="122"/>
      <c r="E523" s="122"/>
      <c r="F523" s="121"/>
      <c r="G523" s="122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</row>
    <row r="524" spans="1:26" ht="15.6" x14ac:dyDescent="0.25">
      <c r="A524" s="122"/>
      <c r="B524" s="122"/>
      <c r="C524" s="122"/>
      <c r="D524" s="122"/>
      <c r="E524" s="122"/>
      <c r="F524" s="121"/>
      <c r="G524" s="122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</row>
    <row r="525" spans="1:26" ht="15.6" x14ac:dyDescent="0.25">
      <c r="A525" s="122"/>
      <c r="B525" s="122"/>
      <c r="C525" s="122"/>
      <c r="D525" s="122"/>
      <c r="E525" s="122"/>
      <c r="F525" s="121"/>
      <c r="G525" s="122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</row>
    <row r="526" spans="1:26" ht="15.6" x14ac:dyDescent="0.25">
      <c r="A526" s="122"/>
      <c r="B526" s="122"/>
      <c r="C526" s="122"/>
      <c r="D526" s="122"/>
      <c r="E526" s="122"/>
      <c r="F526" s="121"/>
      <c r="G526" s="122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</row>
    <row r="527" spans="1:26" ht="15.6" x14ac:dyDescent="0.25">
      <c r="A527" s="122"/>
      <c r="B527" s="122"/>
      <c r="C527" s="122"/>
      <c r="D527" s="122"/>
      <c r="E527" s="122"/>
      <c r="F527" s="121"/>
      <c r="G527" s="122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</row>
    <row r="528" spans="1:26" ht="15.6" x14ac:dyDescent="0.25">
      <c r="A528" s="122"/>
      <c r="B528" s="122"/>
      <c r="C528" s="122"/>
      <c r="D528" s="122"/>
      <c r="E528" s="122"/>
      <c r="F528" s="121"/>
      <c r="G528" s="122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</row>
    <row r="529" spans="1:26" ht="15.6" x14ac:dyDescent="0.25">
      <c r="A529" s="122"/>
      <c r="B529" s="122"/>
      <c r="C529" s="122"/>
      <c r="D529" s="122"/>
      <c r="E529" s="122"/>
      <c r="F529" s="121"/>
      <c r="G529" s="122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</row>
    <row r="530" spans="1:26" ht="15.6" x14ac:dyDescent="0.25">
      <c r="A530" s="122"/>
      <c r="B530" s="122"/>
      <c r="C530" s="122"/>
      <c r="D530" s="122"/>
      <c r="E530" s="122"/>
      <c r="F530" s="121"/>
      <c r="G530" s="122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</row>
    <row r="531" spans="1:26" ht="15.6" x14ac:dyDescent="0.25">
      <c r="A531" s="122"/>
      <c r="B531" s="122"/>
      <c r="C531" s="122"/>
      <c r="D531" s="122"/>
      <c r="E531" s="122"/>
      <c r="F531" s="121"/>
      <c r="G531" s="122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</row>
    <row r="532" spans="1:26" ht="15.6" x14ac:dyDescent="0.25">
      <c r="A532" s="122"/>
      <c r="B532" s="122"/>
      <c r="C532" s="122"/>
      <c r="D532" s="122"/>
      <c r="E532" s="122"/>
      <c r="F532" s="121"/>
      <c r="G532" s="122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</row>
    <row r="533" spans="1:26" ht="15.6" x14ac:dyDescent="0.25">
      <c r="A533" s="122"/>
      <c r="B533" s="122"/>
      <c r="C533" s="122"/>
      <c r="D533" s="122"/>
      <c r="E533" s="122"/>
      <c r="F533" s="121"/>
      <c r="G533" s="122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</row>
    <row r="534" spans="1:26" ht="15.6" x14ac:dyDescent="0.25">
      <c r="A534" s="122"/>
      <c r="B534" s="122"/>
      <c r="C534" s="122"/>
      <c r="D534" s="122"/>
      <c r="E534" s="122"/>
      <c r="F534" s="121"/>
      <c r="G534" s="122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</row>
    <row r="535" spans="1:26" ht="15.6" x14ac:dyDescent="0.25">
      <c r="A535" s="122"/>
      <c r="B535" s="122"/>
      <c r="C535" s="122"/>
      <c r="D535" s="122"/>
      <c r="E535" s="122"/>
      <c r="F535" s="121"/>
      <c r="G535" s="122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</row>
    <row r="536" spans="1:26" ht="15.6" x14ac:dyDescent="0.25">
      <c r="A536" s="122"/>
      <c r="B536" s="122"/>
      <c r="C536" s="122"/>
      <c r="D536" s="122"/>
      <c r="E536" s="122"/>
      <c r="F536" s="121"/>
      <c r="G536" s="122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</row>
    <row r="537" spans="1:26" ht="15.6" x14ac:dyDescent="0.25">
      <c r="A537" s="122"/>
      <c r="B537" s="122"/>
      <c r="C537" s="122"/>
      <c r="D537" s="122"/>
      <c r="E537" s="122"/>
      <c r="F537" s="121"/>
      <c r="G537" s="122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</row>
    <row r="538" spans="1:26" ht="15.6" x14ac:dyDescent="0.25">
      <c r="A538" s="122"/>
      <c r="B538" s="122"/>
      <c r="C538" s="122"/>
      <c r="D538" s="122"/>
      <c r="E538" s="122"/>
      <c r="F538" s="121"/>
      <c r="G538" s="122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</row>
    <row r="539" spans="1:26" ht="15.6" x14ac:dyDescent="0.25">
      <c r="A539" s="122"/>
      <c r="B539" s="122"/>
      <c r="C539" s="122"/>
      <c r="D539" s="122"/>
      <c r="E539" s="122"/>
      <c r="F539" s="121"/>
      <c r="G539" s="122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</row>
    <row r="540" spans="1:26" ht="15.6" x14ac:dyDescent="0.25">
      <c r="A540" s="122"/>
      <c r="B540" s="122"/>
      <c r="C540" s="122"/>
      <c r="D540" s="122"/>
      <c r="E540" s="122"/>
      <c r="F540" s="121"/>
      <c r="G540" s="122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</row>
    <row r="541" spans="1:26" ht="15.6" x14ac:dyDescent="0.25">
      <c r="A541" s="122"/>
      <c r="B541" s="122"/>
      <c r="C541" s="122"/>
      <c r="D541" s="122"/>
      <c r="E541" s="122"/>
      <c r="F541" s="121"/>
      <c r="G541" s="122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</row>
    <row r="542" spans="1:26" ht="15.6" x14ac:dyDescent="0.25">
      <c r="A542" s="122"/>
      <c r="B542" s="122"/>
      <c r="C542" s="122"/>
      <c r="D542" s="122"/>
      <c r="E542" s="122"/>
      <c r="F542" s="121"/>
      <c r="G542" s="122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</row>
    <row r="543" spans="1:26" ht="15.6" x14ac:dyDescent="0.25">
      <c r="A543" s="122"/>
      <c r="B543" s="122"/>
      <c r="C543" s="122"/>
      <c r="D543" s="122"/>
      <c r="E543" s="122"/>
      <c r="F543" s="121"/>
      <c r="G543" s="122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</row>
    <row r="544" spans="1:26" ht="15.6" x14ac:dyDescent="0.25">
      <c r="A544" s="122"/>
      <c r="B544" s="122"/>
      <c r="C544" s="122"/>
      <c r="D544" s="122"/>
      <c r="E544" s="122"/>
      <c r="F544" s="121"/>
      <c r="G544" s="122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</row>
    <row r="545" spans="1:26" ht="15.6" x14ac:dyDescent="0.25">
      <c r="A545" s="122"/>
      <c r="B545" s="122"/>
      <c r="C545" s="122"/>
      <c r="D545" s="122"/>
      <c r="E545" s="122"/>
      <c r="F545" s="121"/>
      <c r="G545" s="122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</row>
    <row r="546" spans="1:26" ht="15.6" x14ac:dyDescent="0.25">
      <c r="A546" s="122"/>
      <c r="B546" s="122"/>
      <c r="C546" s="122"/>
      <c r="D546" s="122"/>
      <c r="E546" s="122"/>
      <c r="F546" s="121"/>
      <c r="G546" s="122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</row>
    <row r="547" spans="1:26" ht="15.6" x14ac:dyDescent="0.25">
      <c r="A547" s="122"/>
      <c r="B547" s="122"/>
      <c r="C547" s="122"/>
      <c r="D547" s="122"/>
      <c r="E547" s="122"/>
      <c r="F547" s="121"/>
      <c r="G547" s="122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</row>
    <row r="548" spans="1:26" ht="15.6" x14ac:dyDescent="0.25">
      <c r="A548" s="122"/>
      <c r="B548" s="122"/>
      <c r="C548" s="122"/>
      <c r="D548" s="122"/>
      <c r="E548" s="122"/>
      <c r="F548" s="121"/>
      <c r="G548" s="122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</row>
    <row r="549" spans="1:26" ht="15.6" x14ac:dyDescent="0.25">
      <c r="A549" s="122"/>
      <c r="B549" s="122"/>
      <c r="C549" s="122"/>
      <c r="D549" s="122"/>
      <c r="E549" s="122"/>
      <c r="F549" s="121"/>
      <c r="G549" s="122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</row>
    <row r="550" spans="1:26" ht="15.6" x14ac:dyDescent="0.25">
      <c r="A550" s="122"/>
      <c r="B550" s="122"/>
      <c r="C550" s="122"/>
      <c r="D550" s="122"/>
      <c r="E550" s="122"/>
      <c r="F550" s="121"/>
      <c r="G550" s="122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</row>
    <row r="551" spans="1:26" ht="15.6" x14ac:dyDescent="0.25">
      <c r="A551" s="122"/>
      <c r="B551" s="122"/>
      <c r="C551" s="122"/>
      <c r="D551" s="122"/>
      <c r="E551" s="122"/>
      <c r="F551" s="121"/>
      <c r="G551" s="122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</row>
    <row r="552" spans="1:26" ht="15.6" x14ac:dyDescent="0.25">
      <c r="A552" s="122"/>
      <c r="B552" s="122"/>
      <c r="C552" s="122"/>
      <c r="D552" s="122"/>
      <c r="E552" s="122"/>
      <c r="F552" s="121"/>
      <c r="G552" s="122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</row>
    <row r="553" spans="1:26" ht="15.6" x14ac:dyDescent="0.25">
      <c r="A553" s="122"/>
      <c r="B553" s="122"/>
      <c r="C553" s="122"/>
      <c r="D553" s="122"/>
      <c r="E553" s="122"/>
      <c r="F553" s="121"/>
      <c r="G553" s="122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</row>
    <row r="554" spans="1:26" ht="15.6" x14ac:dyDescent="0.25">
      <c r="A554" s="122"/>
      <c r="B554" s="122"/>
      <c r="C554" s="122"/>
      <c r="D554" s="122"/>
      <c r="E554" s="122"/>
      <c r="F554" s="121"/>
      <c r="G554" s="122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</row>
    <row r="555" spans="1:26" ht="15.6" x14ac:dyDescent="0.25">
      <c r="A555" s="122"/>
      <c r="B555" s="122"/>
      <c r="C555" s="122"/>
      <c r="D555" s="122"/>
      <c r="E555" s="122"/>
      <c r="F555" s="121"/>
      <c r="G555" s="122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</row>
    <row r="556" spans="1:26" ht="15.6" x14ac:dyDescent="0.25">
      <c r="A556" s="122"/>
      <c r="B556" s="122"/>
      <c r="C556" s="122"/>
      <c r="D556" s="122"/>
      <c r="E556" s="122"/>
      <c r="F556" s="121"/>
      <c r="G556" s="122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</row>
    <row r="557" spans="1:26" ht="15.6" x14ac:dyDescent="0.25">
      <c r="A557" s="122"/>
      <c r="B557" s="122"/>
      <c r="C557" s="122"/>
      <c r="D557" s="122"/>
      <c r="E557" s="122"/>
      <c r="F557" s="121"/>
      <c r="G557" s="122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</row>
    <row r="558" spans="1:26" ht="15.6" x14ac:dyDescent="0.25">
      <c r="A558" s="122"/>
      <c r="B558" s="122"/>
      <c r="C558" s="122"/>
      <c r="D558" s="122"/>
      <c r="E558" s="122"/>
      <c r="F558" s="121"/>
      <c r="G558" s="122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</row>
    <row r="559" spans="1:26" ht="15.6" x14ac:dyDescent="0.25">
      <c r="A559" s="122"/>
      <c r="B559" s="122"/>
      <c r="C559" s="122"/>
      <c r="D559" s="122"/>
      <c r="E559" s="122"/>
      <c r="F559" s="121"/>
      <c r="G559" s="122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</row>
    <row r="560" spans="1:26" ht="15.6" x14ac:dyDescent="0.25">
      <c r="A560" s="122"/>
      <c r="B560" s="122"/>
      <c r="C560" s="122"/>
      <c r="D560" s="122"/>
      <c r="E560" s="122"/>
      <c r="F560" s="121"/>
      <c r="G560" s="122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</row>
    <row r="561" spans="1:26" ht="15.6" x14ac:dyDescent="0.25">
      <c r="A561" s="122"/>
      <c r="B561" s="122"/>
      <c r="C561" s="122"/>
      <c r="D561" s="122"/>
      <c r="E561" s="122"/>
      <c r="F561" s="121"/>
      <c r="G561" s="122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</row>
    <row r="562" spans="1:26" ht="15.6" x14ac:dyDescent="0.25">
      <c r="A562" s="122"/>
      <c r="B562" s="122"/>
      <c r="C562" s="122"/>
      <c r="D562" s="122"/>
      <c r="E562" s="122"/>
      <c r="F562" s="121"/>
      <c r="G562" s="122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</row>
    <row r="563" spans="1:26" ht="15.6" x14ac:dyDescent="0.25">
      <c r="A563" s="122"/>
      <c r="B563" s="122"/>
      <c r="C563" s="122"/>
      <c r="D563" s="122"/>
      <c r="E563" s="122"/>
      <c r="F563" s="121"/>
      <c r="G563" s="122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</row>
    <row r="564" spans="1:26" ht="15.6" x14ac:dyDescent="0.25">
      <c r="A564" s="122"/>
      <c r="B564" s="122"/>
      <c r="C564" s="122"/>
      <c r="D564" s="122"/>
      <c r="E564" s="122"/>
      <c r="F564" s="121"/>
      <c r="G564" s="122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</row>
    <row r="565" spans="1:26" ht="15.6" x14ac:dyDescent="0.25">
      <c r="A565" s="122"/>
      <c r="B565" s="122"/>
      <c r="C565" s="122"/>
      <c r="D565" s="122"/>
      <c r="E565" s="122"/>
      <c r="F565" s="121"/>
      <c r="G565" s="122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</row>
    <row r="566" spans="1:26" ht="15.6" x14ac:dyDescent="0.25">
      <c r="A566" s="122"/>
      <c r="B566" s="122"/>
      <c r="C566" s="122"/>
      <c r="D566" s="122"/>
      <c r="E566" s="122"/>
      <c r="F566" s="121"/>
      <c r="G566" s="122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</row>
    <row r="567" spans="1:26" ht="15.6" x14ac:dyDescent="0.25">
      <c r="A567" s="122"/>
      <c r="B567" s="122"/>
      <c r="C567" s="122"/>
      <c r="D567" s="122"/>
      <c r="E567" s="122"/>
      <c r="F567" s="121"/>
      <c r="G567" s="122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</row>
    <row r="568" spans="1:26" ht="15.6" x14ac:dyDescent="0.25">
      <c r="A568" s="122"/>
      <c r="B568" s="122"/>
      <c r="C568" s="122"/>
      <c r="D568" s="122"/>
      <c r="E568" s="122"/>
      <c r="F568" s="121"/>
      <c r="G568" s="122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</row>
    <row r="569" spans="1:26" ht="15.6" x14ac:dyDescent="0.25">
      <c r="A569" s="122"/>
      <c r="B569" s="122"/>
      <c r="C569" s="122"/>
      <c r="D569" s="122"/>
      <c r="E569" s="122"/>
      <c r="F569" s="121"/>
      <c r="G569" s="122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</row>
    <row r="570" spans="1:26" ht="15.6" x14ac:dyDescent="0.25">
      <c r="A570" s="122"/>
      <c r="B570" s="122"/>
      <c r="C570" s="122"/>
      <c r="D570" s="122"/>
      <c r="E570" s="122"/>
      <c r="F570" s="121"/>
      <c r="G570" s="122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</row>
    <row r="571" spans="1:26" ht="15.6" x14ac:dyDescent="0.25">
      <c r="A571" s="122"/>
      <c r="B571" s="122"/>
      <c r="C571" s="122"/>
      <c r="D571" s="122"/>
      <c r="E571" s="122"/>
      <c r="F571" s="121"/>
      <c r="G571" s="122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</row>
    <row r="572" spans="1:26" ht="15.6" x14ac:dyDescent="0.25">
      <c r="A572" s="122"/>
      <c r="B572" s="122"/>
      <c r="C572" s="122"/>
      <c r="D572" s="122"/>
      <c r="E572" s="122"/>
      <c r="F572" s="121"/>
      <c r="G572" s="122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</row>
    <row r="573" spans="1:26" ht="15.6" x14ac:dyDescent="0.25">
      <c r="A573" s="122"/>
      <c r="B573" s="122"/>
      <c r="C573" s="122"/>
      <c r="D573" s="122"/>
      <c r="E573" s="122"/>
      <c r="F573" s="121"/>
      <c r="G573" s="122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</row>
    <row r="574" spans="1:26" ht="15.6" x14ac:dyDescent="0.25">
      <c r="A574" s="122"/>
      <c r="B574" s="122"/>
      <c r="C574" s="122"/>
      <c r="D574" s="122"/>
      <c r="E574" s="122"/>
      <c r="F574" s="121"/>
      <c r="G574" s="122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</row>
    <row r="575" spans="1:26" ht="15.6" x14ac:dyDescent="0.25">
      <c r="A575" s="122"/>
      <c r="B575" s="122"/>
      <c r="C575" s="122"/>
      <c r="D575" s="122"/>
      <c r="E575" s="122"/>
      <c r="F575" s="121"/>
      <c r="G575" s="122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</row>
    <row r="576" spans="1:26" ht="15.6" x14ac:dyDescent="0.25">
      <c r="A576" s="122"/>
      <c r="B576" s="122"/>
      <c r="C576" s="122"/>
      <c r="D576" s="122"/>
      <c r="E576" s="122"/>
      <c r="F576" s="121"/>
      <c r="G576" s="122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</row>
    <row r="577" spans="1:26" ht="15.6" x14ac:dyDescent="0.25">
      <c r="A577" s="122"/>
      <c r="B577" s="122"/>
      <c r="C577" s="122"/>
      <c r="D577" s="122"/>
      <c r="E577" s="122"/>
      <c r="F577" s="121"/>
      <c r="G577" s="122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</row>
    <row r="578" spans="1:26" ht="15.6" x14ac:dyDescent="0.25">
      <c r="A578" s="122"/>
      <c r="B578" s="122"/>
      <c r="C578" s="122"/>
      <c r="D578" s="122"/>
      <c r="E578" s="122"/>
      <c r="F578" s="121"/>
      <c r="G578" s="122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</row>
    <row r="579" spans="1:26" ht="15.6" x14ac:dyDescent="0.25">
      <c r="A579" s="122"/>
      <c r="B579" s="122"/>
      <c r="C579" s="122"/>
      <c r="D579" s="122"/>
      <c r="E579" s="122"/>
      <c r="F579" s="121"/>
      <c r="G579" s="122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</row>
    <row r="580" spans="1:26" ht="15.6" x14ac:dyDescent="0.25">
      <c r="A580" s="122"/>
      <c r="B580" s="122"/>
      <c r="C580" s="122"/>
      <c r="D580" s="122"/>
      <c r="E580" s="122"/>
      <c r="F580" s="121"/>
      <c r="G580" s="122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</row>
    <row r="581" spans="1:26" ht="15.6" x14ac:dyDescent="0.25">
      <c r="A581" s="122"/>
      <c r="B581" s="122"/>
      <c r="C581" s="122"/>
      <c r="D581" s="122"/>
      <c r="E581" s="122"/>
      <c r="F581" s="121"/>
      <c r="G581" s="122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</row>
    <row r="582" spans="1:26" ht="15.6" x14ac:dyDescent="0.25">
      <c r="A582" s="122"/>
      <c r="B582" s="122"/>
      <c r="C582" s="122"/>
      <c r="D582" s="122"/>
      <c r="E582" s="122"/>
      <c r="F582" s="121"/>
      <c r="G582" s="122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</row>
    <row r="583" spans="1:26" ht="15.6" x14ac:dyDescent="0.25">
      <c r="A583" s="122"/>
      <c r="B583" s="122"/>
      <c r="C583" s="122"/>
      <c r="D583" s="122"/>
      <c r="E583" s="122"/>
      <c r="F583" s="121"/>
      <c r="G583" s="122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</row>
    <row r="584" spans="1:26" ht="15.6" x14ac:dyDescent="0.25">
      <c r="A584" s="122"/>
      <c r="B584" s="122"/>
      <c r="C584" s="122"/>
      <c r="D584" s="122"/>
      <c r="E584" s="122"/>
      <c r="F584" s="121"/>
      <c r="G584" s="122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</row>
    <row r="585" spans="1:26" ht="15.6" x14ac:dyDescent="0.25">
      <c r="A585" s="122"/>
      <c r="B585" s="122"/>
      <c r="C585" s="122"/>
      <c r="D585" s="122"/>
      <c r="E585" s="122"/>
      <c r="F585" s="121"/>
      <c r="G585" s="122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</row>
    <row r="586" spans="1:26" ht="15.6" x14ac:dyDescent="0.25">
      <c r="A586" s="122"/>
      <c r="B586" s="122"/>
      <c r="C586" s="122"/>
      <c r="D586" s="122"/>
      <c r="E586" s="122"/>
      <c r="F586" s="121"/>
      <c r="G586" s="122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</row>
    <row r="587" spans="1:26" ht="15.6" x14ac:dyDescent="0.25">
      <c r="A587" s="122"/>
      <c r="B587" s="122"/>
      <c r="C587" s="122"/>
      <c r="D587" s="122"/>
      <c r="E587" s="122"/>
      <c r="F587" s="121"/>
      <c r="G587" s="122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</row>
    <row r="588" spans="1:26" ht="15.6" x14ac:dyDescent="0.25">
      <c r="A588" s="122"/>
      <c r="B588" s="122"/>
      <c r="C588" s="122"/>
      <c r="D588" s="122"/>
      <c r="E588" s="122"/>
      <c r="F588" s="121"/>
      <c r="G588" s="122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</row>
    <row r="589" spans="1:26" ht="15.6" x14ac:dyDescent="0.25">
      <c r="A589" s="122"/>
      <c r="B589" s="122"/>
      <c r="C589" s="122"/>
      <c r="D589" s="122"/>
      <c r="E589" s="122"/>
      <c r="F589" s="121"/>
      <c r="G589" s="122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</row>
    <row r="590" spans="1:26" ht="15.6" x14ac:dyDescent="0.25">
      <c r="A590" s="122"/>
      <c r="B590" s="122"/>
      <c r="C590" s="122"/>
      <c r="D590" s="122"/>
      <c r="E590" s="122"/>
      <c r="F590" s="121"/>
      <c r="G590" s="122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</row>
    <row r="591" spans="1:26" ht="15.6" x14ac:dyDescent="0.25">
      <c r="A591" s="122"/>
      <c r="B591" s="122"/>
      <c r="C591" s="122"/>
      <c r="D591" s="122"/>
      <c r="E591" s="122"/>
      <c r="F591" s="121"/>
      <c r="G591" s="122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</row>
    <row r="592" spans="1:26" ht="15.6" x14ac:dyDescent="0.25">
      <c r="A592" s="122"/>
      <c r="B592" s="122"/>
      <c r="C592" s="122"/>
      <c r="D592" s="122"/>
      <c r="E592" s="122"/>
      <c r="F592" s="121"/>
      <c r="G592" s="122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</row>
    <row r="593" spans="1:26" ht="15.6" x14ac:dyDescent="0.25">
      <c r="A593" s="122"/>
      <c r="B593" s="122"/>
      <c r="C593" s="122"/>
      <c r="D593" s="122"/>
      <c r="E593" s="122"/>
      <c r="F593" s="121"/>
      <c r="G593" s="122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</row>
    <row r="594" spans="1:26" ht="15.6" x14ac:dyDescent="0.25">
      <c r="A594" s="122"/>
      <c r="B594" s="122"/>
      <c r="C594" s="122"/>
      <c r="D594" s="122"/>
      <c r="E594" s="122"/>
      <c r="F594" s="121"/>
      <c r="G594" s="122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</row>
    <row r="595" spans="1:26" ht="15.6" x14ac:dyDescent="0.25">
      <c r="A595" s="122"/>
      <c r="B595" s="122"/>
      <c r="C595" s="122"/>
      <c r="D595" s="122"/>
      <c r="E595" s="122"/>
      <c r="F595" s="121"/>
      <c r="G595" s="122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</row>
    <row r="596" spans="1:26" ht="15.6" x14ac:dyDescent="0.25">
      <c r="A596" s="122"/>
      <c r="B596" s="122"/>
      <c r="C596" s="122"/>
      <c r="D596" s="122"/>
      <c r="E596" s="122"/>
      <c r="F596" s="121"/>
      <c r="G596" s="122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</row>
    <row r="597" spans="1:26" ht="15.6" x14ac:dyDescent="0.25">
      <c r="A597" s="122"/>
      <c r="B597" s="122"/>
      <c r="C597" s="122"/>
      <c r="D597" s="122"/>
      <c r="E597" s="122"/>
      <c r="F597" s="121"/>
      <c r="G597" s="122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</row>
    <row r="598" spans="1:26" ht="15.6" x14ac:dyDescent="0.25">
      <c r="A598" s="122"/>
      <c r="B598" s="122"/>
      <c r="C598" s="122"/>
      <c r="D598" s="122"/>
      <c r="E598" s="122"/>
      <c r="F598" s="121"/>
      <c r="G598" s="122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</row>
    <row r="599" spans="1:26" ht="15.6" x14ac:dyDescent="0.25">
      <c r="A599" s="122"/>
      <c r="B599" s="122"/>
      <c r="C599" s="122"/>
      <c r="D599" s="122"/>
      <c r="E599" s="122"/>
      <c r="F599" s="121"/>
      <c r="G599" s="122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</row>
    <row r="600" spans="1:26" ht="15.6" x14ac:dyDescent="0.25">
      <c r="A600" s="122"/>
      <c r="B600" s="122"/>
      <c r="C600" s="122"/>
      <c r="D600" s="122"/>
      <c r="E600" s="122"/>
      <c r="F600" s="121"/>
      <c r="G600" s="122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</row>
    <row r="601" spans="1:26" ht="15.6" x14ac:dyDescent="0.25">
      <c r="A601" s="122"/>
      <c r="B601" s="122"/>
      <c r="C601" s="122"/>
      <c r="D601" s="122"/>
      <c r="E601" s="122"/>
      <c r="F601" s="121"/>
      <c r="G601" s="122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</row>
    <row r="602" spans="1:26" ht="15.6" x14ac:dyDescent="0.25">
      <c r="A602" s="122"/>
      <c r="B602" s="122"/>
      <c r="C602" s="122"/>
      <c r="D602" s="122"/>
      <c r="E602" s="122"/>
      <c r="F602" s="121"/>
      <c r="G602" s="122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</row>
    <row r="603" spans="1:26" ht="15.6" x14ac:dyDescent="0.25">
      <c r="A603" s="122"/>
      <c r="B603" s="122"/>
      <c r="C603" s="122"/>
      <c r="D603" s="122"/>
      <c r="E603" s="122"/>
      <c r="F603" s="121"/>
      <c r="G603" s="122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</row>
    <row r="604" spans="1:26" ht="15.6" x14ac:dyDescent="0.25">
      <c r="A604" s="122"/>
      <c r="B604" s="122"/>
      <c r="C604" s="122"/>
      <c r="D604" s="122"/>
      <c r="E604" s="122"/>
      <c r="F604" s="121"/>
      <c r="G604" s="122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</row>
    <row r="605" spans="1:26" ht="15.6" x14ac:dyDescent="0.25">
      <c r="A605" s="122"/>
      <c r="B605" s="122"/>
      <c r="C605" s="122"/>
      <c r="D605" s="122"/>
      <c r="E605" s="122"/>
      <c r="F605" s="121"/>
      <c r="G605" s="122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</row>
    <row r="606" spans="1:26" ht="15.6" x14ac:dyDescent="0.25">
      <c r="A606" s="122"/>
      <c r="B606" s="122"/>
      <c r="C606" s="122"/>
      <c r="D606" s="122"/>
      <c r="E606" s="122"/>
      <c r="F606" s="121"/>
      <c r="G606" s="122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</row>
    <row r="607" spans="1:26" ht="15.6" x14ac:dyDescent="0.25">
      <c r="A607" s="122"/>
      <c r="B607" s="122"/>
      <c r="C607" s="122"/>
      <c r="D607" s="122"/>
      <c r="E607" s="122"/>
      <c r="F607" s="121"/>
      <c r="G607" s="122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</row>
    <row r="608" spans="1:26" ht="15.6" x14ac:dyDescent="0.25">
      <c r="A608" s="122"/>
      <c r="B608" s="122"/>
      <c r="C608" s="122"/>
      <c r="D608" s="122"/>
      <c r="E608" s="122"/>
      <c r="F608" s="121"/>
      <c r="G608" s="122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</row>
    <row r="609" spans="1:26" ht="15.6" x14ac:dyDescent="0.25">
      <c r="A609" s="122"/>
      <c r="B609" s="122"/>
      <c r="C609" s="122"/>
      <c r="D609" s="122"/>
      <c r="E609" s="122"/>
      <c r="F609" s="121"/>
      <c r="G609" s="122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</row>
    <row r="610" spans="1:26" ht="15.6" x14ac:dyDescent="0.25">
      <c r="A610" s="122"/>
      <c r="B610" s="122"/>
      <c r="C610" s="122"/>
      <c r="D610" s="122"/>
      <c r="E610" s="122"/>
      <c r="F610" s="121"/>
      <c r="G610" s="122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</row>
    <row r="611" spans="1:26" ht="15.6" x14ac:dyDescent="0.25">
      <c r="A611" s="122"/>
      <c r="B611" s="122"/>
      <c r="C611" s="122"/>
      <c r="D611" s="122"/>
      <c r="E611" s="122"/>
      <c r="F611" s="121"/>
      <c r="G611" s="122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</row>
    <row r="612" spans="1:26" ht="15.6" x14ac:dyDescent="0.25">
      <c r="A612" s="122"/>
      <c r="B612" s="122"/>
      <c r="C612" s="122"/>
      <c r="D612" s="122"/>
      <c r="E612" s="122"/>
      <c r="F612" s="121"/>
      <c r="G612" s="122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</row>
    <row r="613" spans="1:26" ht="15.6" x14ac:dyDescent="0.25">
      <c r="A613" s="122"/>
      <c r="B613" s="122"/>
      <c r="C613" s="122"/>
      <c r="D613" s="122"/>
      <c r="E613" s="122"/>
      <c r="F613" s="121"/>
      <c r="G613" s="122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</row>
    <row r="614" spans="1:26" ht="15.6" x14ac:dyDescent="0.25">
      <c r="A614" s="122"/>
      <c r="B614" s="122"/>
      <c r="C614" s="122"/>
      <c r="D614" s="122"/>
      <c r="E614" s="122"/>
      <c r="F614" s="121"/>
      <c r="G614" s="122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</row>
    <row r="615" spans="1:26" ht="15.6" x14ac:dyDescent="0.25">
      <c r="A615" s="122"/>
      <c r="B615" s="122"/>
      <c r="C615" s="122"/>
      <c r="D615" s="122"/>
      <c r="E615" s="122"/>
      <c r="F615" s="121"/>
      <c r="G615" s="122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</row>
    <row r="616" spans="1:26" ht="15.6" x14ac:dyDescent="0.25">
      <c r="A616" s="122"/>
      <c r="B616" s="122"/>
      <c r="C616" s="122"/>
      <c r="D616" s="122"/>
      <c r="E616" s="122"/>
      <c r="F616" s="121"/>
      <c r="G616" s="122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</row>
    <row r="617" spans="1:26" ht="15.6" x14ac:dyDescent="0.25">
      <c r="A617" s="122"/>
      <c r="B617" s="122"/>
      <c r="C617" s="122"/>
      <c r="D617" s="122"/>
      <c r="E617" s="122"/>
      <c r="F617" s="121"/>
      <c r="G617" s="122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</row>
    <row r="618" spans="1:26" ht="15.6" x14ac:dyDescent="0.25">
      <c r="A618" s="122"/>
      <c r="B618" s="122"/>
      <c r="C618" s="122"/>
      <c r="D618" s="122"/>
      <c r="E618" s="122"/>
      <c r="F618" s="121"/>
      <c r="G618" s="122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</row>
    <row r="619" spans="1:26" ht="15.6" x14ac:dyDescent="0.25">
      <c r="A619" s="122"/>
      <c r="B619" s="122"/>
      <c r="C619" s="122"/>
      <c r="D619" s="122"/>
      <c r="E619" s="122"/>
      <c r="F619" s="121"/>
      <c r="G619" s="122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</row>
    <row r="620" spans="1:26" ht="15.6" x14ac:dyDescent="0.25">
      <c r="A620" s="122"/>
      <c r="B620" s="122"/>
      <c r="C620" s="122"/>
      <c r="D620" s="122"/>
      <c r="E620" s="122"/>
      <c r="F620" s="121"/>
      <c r="G620" s="122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</row>
    <row r="621" spans="1:26" ht="15.6" x14ac:dyDescent="0.25">
      <c r="A621" s="122"/>
      <c r="B621" s="122"/>
      <c r="C621" s="122"/>
      <c r="D621" s="122"/>
      <c r="E621" s="122"/>
      <c r="F621" s="121"/>
      <c r="G621" s="122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</row>
    <row r="622" spans="1:26" ht="15.6" x14ac:dyDescent="0.25">
      <c r="A622" s="122"/>
      <c r="B622" s="122"/>
      <c r="C622" s="122"/>
      <c r="D622" s="122"/>
      <c r="E622" s="122"/>
      <c r="F622" s="121"/>
      <c r="G622" s="122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</row>
    <row r="623" spans="1:26" ht="15.6" x14ac:dyDescent="0.25">
      <c r="A623" s="122"/>
      <c r="B623" s="122"/>
      <c r="C623" s="122"/>
      <c r="D623" s="122"/>
      <c r="E623" s="122"/>
      <c r="F623" s="121"/>
      <c r="G623" s="122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</row>
    <row r="624" spans="1:26" ht="15.6" x14ac:dyDescent="0.25">
      <c r="A624" s="122"/>
      <c r="B624" s="122"/>
      <c r="C624" s="122"/>
      <c r="D624" s="122"/>
      <c r="E624" s="122"/>
      <c r="F624" s="121"/>
      <c r="G624" s="122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</row>
    <row r="625" spans="1:26" ht="15.6" x14ac:dyDescent="0.25">
      <c r="A625" s="122"/>
      <c r="B625" s="122"/>
      <c r="C625" s="122"/>
      <c r="D625" s="122"/>
      <c r="E625" s="122"/>
      <c r="F625" s="121"/>
      <c r="G625" s="122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</row>
    <row r="626" spans="1:26" ht="15.6" x14ac:dyDescent="0.25">
      <c r="A626" s="122"/>
      <c r="B626" s="122"/>
      <c r="C626" s="122"/>
      <c r="D626" s="122"/>
      <c r="E626" s="122"/>
      <c r="F626" s="121"/>
      <c r="G626" s="122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</row>
    <row r="627" spans="1:26" ht="15.6" x14ac:dyDescent="0.25">
      <c r="A627" s="122"/>
      <c r="B627" s="122"/>
      <c r="C627" s="122"/>
      <c r="D627" s="122"/>
      <c r="E627" s="122"/>
      <c r="F627" s="121"/>
      <c r="G627" s="122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</row>
    <row r="628" spans="1:26" ht="15.6" x14ac:dyDescent="0.25">
      <c r="A628" s="122"/>
      <c r="B628" s="122"/>
      <c r="C628" s="122"/>
      <c r="D628" s="122"/>
      <c r="E628" s="122"/>
      <c r="F628" s="121"/>
      <c r="G628" s="122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</row>
    <row r="629" spans="1:26" ht="15.6" x14ac:dyDescent="0.25">
      <c r="A629" s="122"/>
      <c r="B629" s="122"/>
      <c r="C629" s="122"/>
      <c r="D629" s="122"/>
      <c r="E629" s="122"/>
      <c r="F629" s="121"/>
      <c r="G629" s="122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</row>
    <row r="630" spans="1:26" ht="15.6" x14ac:dyDescent="0.25">
      <c r="A630" s="122"/>
      <c r="B630" s="122"/>
      <c r="C630" s="122"/>
      <c r="D630" s="122"/>
      <c r="E630" s="122"/>
      <c r="F630" s="121"/>
      <c r="G630" s="122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</row>
    <row r="631" spans="1:26" ht="15.6" x14ac:dyDescent="0.25">
      <c r="A631" s="122"/>
      <c r="B631" s="122"/>
      <c r="C631" s="122"/>
      <c r="D631" s="122"/>
      <c r="E631" s="122"/>
      <c r="F631" s="121"/>
      <c r="G631" s="122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</row>
    <row r="632" spans="1:26" ht="15.6" x14ac:dyDescent="0.25">
      <c r="A632" s="122"/>
      <c r="B632" s="122"/>
      <c r="C632" s="122"/>
      <c r="D632" s="122"/>
      <c r="E632" s="122"/>
      <c r="F632" s="121"/>
      <c r="G632" s="122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</row>
    <row r="633" spans="1:26" ht="15.6" x14ac:dyDescent="0.25">
      <c r="A633" s="122"/>
      <c r="B633" s="122"/>
      <c r="C633" s="122"/>
      <c r="D633" s="122"/>
      <c r="E633" s="122"/>
      <c r="F633" s="121"/>
      <c r="G633" s="122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</row>
    <row r="634" spans="1:26" ht="15.6" x14ac:dyDescent="0.25">
      <c r="A634" s="122"/>
      <c r="B634" s="122"/>
      <c r="C634" s="122"/>
      <c r="D634" s="122"/>
      <c r="E634" s="122"/>
      <c r="F634" s="121"/>
      <c r="G634" s="122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</row>
    <row r="635" spans="1:26" ht="15.6" x14ac:dyDescent="0.25">
      <c r="A635" s="122"/>
      <c r="B635" s="122"/>
      <c r="C635" s="122"/>
      <c r="D635" s="122"/>
      <c r="E635" s="122"/>
      <c r="F635" s="121"/>
      <c r="G635" s="122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</row>
    <row r="636" spans="1:26" ht="15.6" x14ac:dyDescent="0.25">
      <c r="A636" s="122"/>
      <c r="B636" s="122"/>
      <c r="C636" s="122"/>
      <c r="D636" s="122"/>
      <c r="E636" s="122"/>
      <c r="F636" s="121"/>
      <c r="G636" s="122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</row>
    <row r="637" spans="1:26" ht="15.6" x14ac:dyDescent="0.25">
      <c r="A637" s="122"/>
      <c r="B637" s="122"/>
      <c r="C637" s="122"/>
      <c r="D637" s="122"/>
      <c r="E637" s="122"/>
      <c r="F637" s="121"/>
      <c r="G637" s="122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</row>
    <row r="638" spans="1:26" ht="15.6" x14ac:dyDescent="0.25">
      <c r="A638" s="122"/>
      <c r="B638" s="122"/>
      <c r="C638" s="122"/>
      <c r="D638" s="122"/>
      <c r="E638" s="122"/>
      <c r="F638" s="121"/>
      <c r="G638" s="122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</row>
    <row r="639" spans="1:26" ht="15.6" x14ac:dyDescent="0.25">
      <c r="A639" s="122"/>
      <c r="B639" s="122"/>
      <c r="C639" s="122"/>
      <c r="D639" s="122"/>
      <c r="E639" s="122"/>
      <c r="F639" s="121"/>
      <c r="G639" s="122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</row>
    <row r="640" spans="1:26" ht="15.6" x14ac:dyDescent="0.25">
      <c r="A640" s="122"/>
      <c r="B640" s="122"/>
      <c r="C640" s="122"/>
      <c r="D640" s="122"/>
      <c r="E640" s="122"/>
      <c r="F640" s="121"/>
      <c r="G640" s="122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</row>
    <row r="641" spans="1:26" ht="15.6" x14ac:dyDescent="0.25">
      <c r="A641" s="122"/>
      <c r="B641" s="122"/>
      <c r="C641" s="122"/>
      <c r="D641" s="122"/>
      <c r="E641" s="122"/>
      <c r="F641" s="121"/>
      <c r="G641" s="122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</row>
    <row r="642" spans="1:26" ht="15.6" x14ac:dyDescent="0.25">
      <c r="A642" s="122"/>
      <c r="B642" s="122"/>
      <c r="C642" s="122"/>
      <c r="D642" s="122"/>
      <c r="E642" s="122"/>
      <c r="F642" s="121"/>
      <c r="G642" s="122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</row>
    <row r="643" spans="1:26" ht="15.6" x14ac:dyDescent="0.25">
      <c r="A643" s="122"/>
      <c r="B643" s="122"/>
      <c r="C643" s="122"/>
      <c r="D643" s="122"/>
      <c r="E643" s="122"/>
      <c r="F643" s="121"/>
      <c r="G643" s="122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</row>
    <row r="644" spans="1:26" ht="15.6" x14ac:dyDescent="0.25">
      <c r="A644" s="122"/>
      <c r="B644" s="122"/>
      <c r="C644" s="122"/>
      <c r="D644" s="122"/>
      <c r="E644" s="122"/>
      <c r="F644" s="121"/>
      <c r="G644" s="122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</row>
    <row r="645" spans="1:26" ht="15.6" x14ac:dyDescent="0.25">
      <c r="A645" s="122"/>
      <c r="B645" s="122"/>
      <c r="C645" s="122"/>
      <c r="D645" s="122"/>
      <c r="E645" s="122"/>
      <c r="F645" s="121"/>
      <c r="G645" s="122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</row>
    <row r="646" spans="1:26" ht="15.6" x14ac:dyDescent="0.25">
      <c r="A646" s="122"/>
      <c r="B646" s="122"/>
      <c r="C646" s="122"/>
      <c r="D646" s="122"/>
      <c r="E646" s="122"/>
      <c r="F646" s="121"/>
      <c r="G646" s="122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</row>
    <row r="647" spans="1:26" ht="15.6" x14ac:dyDescent="0.25">
      <c r="A647" s="122"/>
      <c r="B647" s="122"/>
      <c r="C647" s="122"/>
      <c r="D647" s="122"/>
      <c r="E647" s="122"/>
      <c r="F647" s="121"/>
      <c r="G647" s="122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</row>
    <row r="648" spans="1:26" ht="15.6" x14ac:dyDescent="0.25">
      <c r="A648" s="122"/>
      <c r="B648" s="122"/>
      <c r="C648" s="122"/>
      <c r="D648" s="122"/>
      <c r="E648" s="122"/>
      <c r="F648" s="121"/>
      <c r="G648" s="122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</row>
    <row r="649" spans="1:26" ht="15.6" x14ac:dyDescent="0.25">
      <c r="A649" s="122"/>
      <c r="B649" s="122"/>
      <c r="C649" s="122"/>
      <c r="D649" s="122"/>
      <c r="E649" s="122"/>
      <c r="F649" s="121"/>
      <c r="G649" s="122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</row>
    <row r="650" spans="1:26" ht="15.6" x14ac:dyDescent="0.25">
      <c r="A650" s="122"/>
      <c r="B650" s="122"/>
      <c r="C650" s="122"/>
      <c r="D650" s="122"/>
      <c r="E650" s="122"/>
      <c r="F650" s="121"/>
      <c r="G650" s="122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</row>
    <row r="651" spans="1:26" ht="15.6" x14ac:dyDescent="0.25">
      <c r="A651" s="122"/>
      <c r="B651" s="122"/>
      <c r="C651" s="122"/>
      <c r="D651" s="122"/>
      <c r="E651" s="122"/>
      <c r="F651" s="121"/>
      <c r="G651" s="122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</row>
    <row r="652" spans="1:26" ht="15.6" x14ac:dyDescent="0.25">
      <c r="A652" s="122"/>
      <c r="B652" s="122"/>
      <c r="C652" s="122"/>
      <c r="D652" s="122"/>
      <c r="E652" s="122"/>
      <c r="F652" s="121"/>
      <c r="G652" s="122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</row>
    <row r="653" spans="1:26" ht="15.6" x14ac:dyDescent="0.25">
      <c r="A653" s="122"/>
      <c r="B653" s="122"/>
      <c r="C653" s="122"/>
      <c r="D653" s="122"/>
      <c r="E653" s="122"/>
      <c r="F653" s="121"/>
      <c r="G653" s="122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</row>
    <row r="654" spans="1:26" ht="15.6" x14ac:dyDescent="0.25">
      <c r="A654" s="122"/>
      <c r="B654" s="122"/>
      <c r="C654" s="122"/>
      <c r="D654" s="122"/>
      <c r="E654" s="122"/>
      <c r="F654" s="121"/>
      <c r="G654" s="122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</row>
    <row r="655" spans="1:26" ht="15.6" x14ac:dyDescent="0.25">
      <c r="A655" s="122"/>
      <c r="B655" s="122"/>
      <c r="C655" s="122"/>
      <c r="D655" s="122"/>
      <c r="E655" s="122"/>
      <c r="F655" s="121"/>
      <c r="G655" s="122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</row>
    <row r="656" spans="1:26" ht="15.6" x14ac:dyDescent="0.25">
      <c r="A656" s="122"/>
      <c r="B656" s="122"/>
      <c r="C656" s="122"/>
      <c r="D656" s="122"/>
      <c r="E656" s="122"/>
      <c r="F656" s="121"/>
      <c r="G656" s="122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</row>
    <row r="657" spans="1:26" ht="15.6" x14ac:dyDescent="0.25">
      <c r="A657" s="122"/>
      <c r="B657" s="122"/>
      <c r="C657" s="122"/>
      <c r="D657" s="122"/>
      <c r="E657" s="122"/>
      <c r="F657" s="121"/>
      <c r="G657" s="122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</row>
    <row r="658" spans="1:26" ht="15.6" x14ac:dyDescent="0.25">
      <c r="A658" s="122"/>
      <c r="B658" s="122"/>
      <c r="C658" s="122"/>
      <c r="D658" s="122"/>
      <c r="E658" s="122"/>
      <c r="F658" s="121"/>
      <c r="G658" s="122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</row>
    <row r="659" spans="1:26" ht="15.6" x14ac:dyDescent="0.25">
      <c r="A659" s="122"/>
      <c r="B659" s="122"/>
      <c r="C659" s="122"/>
      <c r="D659" s="122"/>
      <c r="E659" s="122"/>
      <c r="F659" s="121"/>
      <c r="G659" s="122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</row>
    <row r="660" spans="1:26" ht="15.6" x14ac:dyDescent="0.25">
      <c r="A660" s="122"/>
      <c r="B660" s="122"/>
      <c r="C660" s="122"/>
      <c r="D660" s="122"/>
      <c r="E660" s="122"/>
      <c r="F660" s="121"/>
      <c r="G660" s="122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</row>
    <row r="661" spans="1:26" ht="15.6" x14ac:dyDescent="0.25">
      <c r="A661" s="122"/>
      <c r="B661" s="122"/>
      <c r="C661" s="122"/>
      <c r="D661" s="122"/>
      <c r="E661" s="122"/>
      <c r="F661" s="121"/>
      <c r="G661" s="122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</row>
    <row r="662" spans="1:26" ht="15.6" x14ac:dyDescent="0.25">
      <c r="A662" s="122"/>
      <c r="B662" s="122"/>
      <c r="C662" s="122"/>
      <c r="D662" s="122"/>
      <c r="E662" s="122"/>
      <c r="F662" s="121"/>
      <c r="G662" s="122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</row>
    <row r="663" spans="1:26" ht="15.6" x14ac:dyDescent="0.25">
      <c r="A663" s="122"/>
      <c r="B663" s="122"/>
      <c r="C663" s="122"/>
      <c r="D663" s="122"/>
      <c r="E663" s="122"/>
      <c r="F663" s="121"/>
      <c r="G663" s="122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</row>
    <row r="664" spans="1:26" ht="15.6" x14ac:dyDescent="0.25">
      <c r="A664" s="122"/>
      <c r="B664" s="122"/>
      <c r="C664" s="122"/>
      <c r="D664" s="122"/>
      <c r="E664" s="122"/>
      <c r="F664" s="121"/>
      <c r="G664" s="122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</row>
    <row r="665" spans="1:26" ht="15.6" x14ac:dyDescent="0.25">
      <c r="A665" s="122"/>
      <c r="B665" s="122"/>
      <c r="C665" s="122"/>
      <c r="D665" s="122"/>
      <c r="E665" s="122"/>
      <c r="F665" s="121"/>
      <c r="G665" s="122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</row>
    <row r="666" spans="1:26" ht="15.6" x14ac:dyDescent="0.25">
      <c r="A666" s="122"/>
      <c r="B666" s="122"/>
      <c r="C666" s="122"/>
      <c r="D666" s="122"/>
      <c r="E666" s="122"/>
      <c r="F666" s="121"/>
      <c r="G666" s="122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</row>
    <row r="667" spans="1:26" ht="15.6" x14ac:dyDescent="0.25">
      <c r="A667" s="122"/>
      <c r="B667" s="122"/>
      <c r="C667" s="122"/>
      <c r="D667" s="122"/>
      <c r="E667" s="122"/>
      <c r="F667" s="121"/>
      <c r="G667" s="122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</row>
    <row r="668" spans="1:26" ht="15.6" x14ac:dyDescent="0.25">
      <c r="A668" s="122"/>
      <c r="B668" s="122"/>
      <c r="C668" s="122"/>
      <c r="D668" s="122"/>
      <c r="E668" s="122"/>
      <c r="F668" s="121"/>
      <c r="G668" s="122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</row>
    <row r="669" spans="1:26" ht="15.6" x14ac:dyDescent="0.25">
      <c r="A669" s="122"/>
      <c r="B669" s="122"/>
      <c r="C669" s="122"/>
      <c r="D669" s="122"/>
      <c r="E669" s="122"/>
      <c r="F669" s="121"/>
      <c r="G669" s="122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</row>
    <row r="670" spans="1:26" ht="15.6" x14ac:dyDescent="0.25">
      <c r="A670" s="122"/>
      <c r="B670" s="122"/>
      <c r="C670" s="122"/>
      <c r="D670" s="122"/>
      <c r="E670" s="122"/>
      <c r="F670" s="121"/>
      <c r="G670" s="122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</row>
    <row r="671" spans="1:26" ht="15.6" x14ac:dyDescent="0.25">
      <c r="A671" s="122"/>
      <c r="B671" s="122"/>
      <c r="C671" s="122"/>
      <c r="D671" s="122"/>
      <c r="E671" s="122"/>
      <c r="F671" s="121"/>
      <c r="G671" s="122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</row>
    <row r="672" spans="1:26" ht="15.6" x14ac:dyDescent="0.25">
      <c r="A672" s="122"/>
      <c r="B672" s="122"/>
      <c r="C672" s="122"/>
      <c r="D672" s="122"/>
      <c r="E672" s="122"/>
      <c r="F672" s="121"/>
      <c r="G672" s="122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</row>
    <row r="673" spans="1:26" ht="15.6" x14ac:dyDescent="0.25">
      <c r="A673" s="122"/>
      <c r="B673" s="122"/>
      <c r="C673" s="122"/>
      <c r="D673" s="122"/>
      <c r="E673" s="122"/>
      <c r="F673" s="121"/>
      <c r="G673" s="122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</row>
    <row r="674" spans="1:26" ht="15.6" x14ac:dyDescent="0.25">
      <c r="A674" s="122"/>
      <c r="B674" s="122"/>
      <c r="C674" s="122"/>
      <c r="D674" s="122"/>
      <c r="E674" s="122"/>
      <c r="F674" s="121"/>
      <c r="G674" s="122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</row>
    <row r="675" spans="1:26" ht="15.6" x14ac:dyDescent="0.25">
      <c r="A675" s="122"/>
      <c r="B675" s="122"/>
      <c r="C675" s="122"/>
      <c r="D675" s="122"/>
      <c r="E675" s="122"/>
      <c r="F675" s="121"/>
      <c r="G675" s="122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</row>
    <row r="676" spans="1:26" ht="15.6" x14ac:dyDescent="0.25">
      <c r="A676" s="122"/>
      <c r="B676" s="122"/>
      <c r="C676" s="122"/>
      <c r="D676" s="122"/>
      <c r="E676" s="122"/>
      <c r="F676" s="121"/>
      <c r="G676" s="122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</row>
    <row r="677" spans="1:26" ht="15.6" x14ac:dyDescent="0.25">
      <c r="A677" s="122"/>
      <c r="B677" s="122"/>
      <c r="C677" s="122"/>
      <c r="D677" s="122"/>
      <c r="E677" s="122"/>
      <c r="F677" s="121"/>
      <c r="G677" s="122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</row>
    <row r="678" spans="1:26" ht="15.6" x14ac:dyDescent="0.25">
      <c r="A678" s="122"/>
      <c r="B678" s="122"/>
      <c r="C678" s="122"/>
      <c r="D678" s="122"/>
      <c r="E678" s="122"/>
      <c r="F678" s="121"/>
      <c r="G678" s="122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</row>
    <row r="679" spans="1:26" ht="15.6" x14ac:dyDescent="0.25">
      <c r="A679" s="122"/>
      <c r="B679" s="122"/>
      <c r="C679" s="122"/>
      <c r="D679" s="122"/>
      <c r="E679" s="122"/>
      <c r="F679" s="121"/>
      <c r="G679" s="122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</row>
    <row r="680" spans="1:26" ht="15.6" x14ac:dyDescent="0.25">
      <c r="A680" s="122"/>
      <c r="B680" s="122"/>
      <c r="C680" s="122"/>
      <c r="D680" s="122"/>
      <c r="E680" s="122"/>
      <c r="F680" s="121"/>
      <c r="G680" s="122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</row>
    <row r="681" spans="1:26" ht="15.6" x14ac:dyDescent="0.25">
      <c r="A681" s="122"/>
      <c r="B681" s="122"/>
      <c r="C681" s="122"/>
      <c r="D681" s="122"/>
      <c r="E681" s="122"/>
      <c r="F681" s="121"/>
      <c r="G681" s="122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</row>
    <row r="682" spans="1:26" ht="15.6" x14ac:dyDescent="0.25">
      <c r="A682" s="122"/>
      <c r="B682" s="122"/>
      <c r="C682" s="122"/>
      <c r="D682" s="122"/>
      <c r="E682" s="122"/>
      <c r="F682" s="121"/>
      <c r="G682" s="122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</row>
    <row r="683" spans="1:26" ht="15.6" x14ac:dyDescent="0.25">
      <c r="A683" s="122"/>
      <c r="B683" s="122"/>
      <c r="C683" s="122"/>
      <c r="D683" s="122"/>
      <c r="E683" s="122"/>
      <c r="F683" s="121"/>
      <c r="G683" s="122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</row>
    <row r="684" spans="1:26" ht="15.6" x14ac:dyDescent="0.25">
      <c r="A684" s="122"/>
      <c r="B684" s="122"/>
      <c r="C684" s="122"/>
      <c r="D684" s="122"/>
      <c r="E684" s="122"/>
      <c r="F684" s="121"/>
      <c r="G684" s="122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</row>
    <row r="685" spans="1:26" ht="15.6" x14ac:dyDescent="0.25">
      <c r="A685" s="122"/>
      <c r="B685" s="122"/>
      <c r="C685" s="122"/>
      <c r="D685" s="122"/>
      <c r="E685" s="122"/>
      <c r="F685" s="121"/>
      <c r="G685" s="122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</row>
    <row r="686" spans="1:26" ht="15.6" x14ac:dyDescent="0.25">
      <c r="A686" s="122"/>
      <c r="B686" s="122"/>
      <c r="C686" s="122"/>
      <c r="D686" s="122"/>
      <c r="E686" s="122"/>
      <c r="F686" s="121"/>
      <c r="G686" s="122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</row>
    <row r="687" spans="1:26" ht="15.6" x14ac:dyDescent="0.25">
      <c r="A687" s="122"/>
      <c r="B687" s="122"/>
      <c r="C687" s="122"/>
      <c r="D687" s="122"/>
      <c r="E687" s="122"/>
      <c r="F687" s="121"/>
      <c r="G687" s="122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</row>
    <row r="688" spans="1:26" ht="15.6" x14ac:dyDescent="0.25">
      <c r="A688" s="122"/>
      <c r="B688" s="122"/>
      <c r="C688" s="122"/>
      <c r="D688" s="122"/>
      <c r="E688" s="122"/>
      <c r="F688" s="121"/>
      <c r="G688" s="122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</row>
    <row r="689" spans="1:26" ht="15.6" x14ac:dyDescent="0.25">
      <c r="A689" s="122"/>
      <c r="B689" s="122"/>
      <c r="C689" s="122"/>
      <c r="D689" s="122"/>
      <c r="E689" s="122"/>
      <c r="F689" s="121"/>
      <c r="G689" s="122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</row>
    <row r="690" spans="1:26" ht="15.6" x14ac:dyDescent="0.25">
      <c r="A690" s="122"/>
      <c r="B690" s="122"/>
      <c r="C690" s="122"/>
      <c r="D690" s="122"/>
      <c r="E690" s="122"/>
      <c r="F690" s="121"/>
      <c r="G690" s="122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</row>
    <row r="691" spans="1:26" ht="15.6" x14ac:dyDescent="0.25">
      <c r="A691" s="122"/>
      <c r="B691" s="122"/>
      <c r="C691" s="122"/>
      <c r="D691" s="122"/>
      <c r="E691" s="122"/>
      <c r="F691" s="121"/>
      <c r="G691" s="122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</row>
    <row r="692" spans="1:26" ht="15.6" x14ac:dyDescent="0.25">
      <c r="A692" s="122"/>
      <c r="B692" s="122"/>
      <c r="C692" s="122"/>
      <c r="D692" s="122"/>
      <c r="E692" s="122"/>
      <c r="F692" s="121"/>
      <c r="G692" s="122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</row>
    <row r="693" spans="1:26" ht="15.6" x14ac:dyDescent="0.25">
      <c r="A693" s="122"/>
      <c r="B693" s="122"/>
      <c r="C693" s="122"/>
      <c r="D693" s="122"/>
      <c r="E693" s="122"/>
      <c r="F693" s="121"/>
      <c r="G693" s="122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</row>
    <row r="694" spans="1:26" ht="15.6" x14ac:dyDescent="0.25">
      <c r="A694" s="122"/>
      <c r="B694" s="122"/>
      <c r="C694" s="122"/>
      <c r="D694" s="122"/>
      <c r="E694" s="122"/>
      <c r="F694" s="121"/>
      <c r="G694" s="122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</row>
    <row r="695" spans="1:26" ht="15.6" x14ac:dyDescent="0.25">
      <c r="A695" s="122"/>
      <c r="B695" s="122"/>
      <c r="C695" s="122"/>
      <c r="D695" s="122"/>
      <c r="E695" s="122"/>
      <c r="F695" s="121"/>
      <c r="G695" s="122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</row>
    <row r="696" spans="1:26" ht="15.6" x14ac:dyDescent="0.25">
      <c r="A696" s="122"/>
      <c r="B696" s="122"/>
      <c r="C696" s="122"/>
      <c r="D696" s="122"/>
      <c r="E696" s="122"/>
      <c r="F696" s="121"/>
      <c r="G696" s="122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</row>
    <row r="697" spans="1:26" ht="15.6" x14ac:dyDescent="0.25">
      <c r="A697" s="122"/>
      <c r="B697" s="122"/>
      <c r="C697" s="122"/>
      <c r="D697" s="122"/>
      <c r="E697" s="122"/>
      <c r="F697" s="121"/>
      <c r="G697" s="122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</row>
    <row r="698" spans="1:26" ht="15.6" x14ac:dyDescent="0.25">
      <c r="A698" s="122"/>
      <c r="B698" s="122"/>
      <c r="C698" s="122"/>
      <c r="D698" s="122"/>
      <c r="E698" s="122"/>
      <c r="F698" s="121"/>
      <c r="G698" s="122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</row>
    <row r="699" spans="1:26" ht="15.6" x14ac:dyDescent="0.25">
      <c r="A699" s="122"/>
      <c r="B699" s="122"/>
      <c r="C699" s="122"/>
      <c r="D699" s="122"/>
      <c r="E699" s="122"/>
      <c r="F699" s="121"/>
      <c r="G699" s="122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</row>
    <row r="700" spans="1:26" ht="15.6" x14ac:dyDescent="0.25">
      <c r="A700" s="122"/>
      <c r="B700" s="122"/>
      <c r="C700" s="122"/>
      <c r="D700" s="122"/>
      <c r="E700" s="122"/>
      <c r="F700" s="121"/>
      <c r="G700" s="122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</row>
    <row r="701" spans="1:26" ht="15.6" x14ac:dyDescent="0.25">
      <c r="A701" s="122"/>
      <c r="B701" s="122"/>
      <c r="C701" s="122"/>
      <c r="D701" s="122"/>
      <c r="E701" s="122"/>
      <c r="F701" s="121"/>
      <c r="G701" s="122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</row>
    <row r="702" spans="1:26" ht="15.6" x14ac:dyDescent="0.25">
      <c r="A702" s="122"/>
      <c r="B702" s="122"/>
      <c r="C702" s="122"/>
      <c r="D702" s="122"/>
      <c r="E702" s="122"/>
      <c r="F702" s="121"/>
      <c r="G702" s="122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</row>
    <row r="703" spans="1:26" ht="15.6" x14ac:dyDescent="0.25">
      <c r="A703" s="122"/>
      <c r="B703" s="122"/>
      <c r="C703" s="122"/>
      <c r="D703" s="122"/>
      <c r="E703" s="122"/>
      <c r="F703" s="121"/>
      <c r="G703" s="122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</row>
    <row r="704" spans="1:26" ht="15.6" x14ac:dyDescent="0.25">
      <c r="A704" s="122"/>
      <c r="B704" s="122"/>
      <c r="C704" s="122"/>
      <c r="D704" s="122"/>
      <c r="E704" s="122"/>
      <c r="F704" s="121"/>
      <c r="G704" s="122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</row>
    <row r="705" spans="1:26" ht="15.6" x14ac:dyDescent="0.25">
      <c r="A705" s="122"/>
      <c r="B705" s="122"/>
      <c r="C705" s="122"/>
      <c r="D705" s="122"/>
      <c r="E705" s="122"/>
      <c r="F705" s="121"/>
      <c r="G705" s="122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</row>
    <row r="706" spans="1:26" ht="15.6" x14ac:dyDescent="0.25">
      <c r="A706" s="122"/>
      <c r="B706" s="122"/>
      <c r="C706" s="122"/>
      <c r="D706" s="122"/>
      <c r="E706" s="122"/>
      <c r="F706" s="121"/>
      <c r="G706" s="122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</row>
    <row r="707" spans="1:26" ht="15.6" x14ac:dyDescent="0.25">
      <c r="A707" s="122"/>
      <c r="B707" s="122"/>
      <c r="C707" s="122"/>
      <c r="D707" s="122"/>
      <c r="E707" s="122"/>
      <c r="F707" s="121"/>
      <c r="G707" s="122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</row>
    <row r="708" spans="1:26" ht="15.6" x14ac:dyDescent="0.25">
      <c r="A708" s="122"/>
      <c r="B708" s="122"/>
      <c r="C708" s="122"/>
      <c r="D708" s="122"/>
      <c r="E708" s="122"/>
      <c r="F708" s="121"/>
      <c r="G708" s="122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</row>
    <row r="709" spans="1:26" ht="15.6" x14ac:dyDescent="0.25">
      <c r="A709" s="122"/>
      <c r="B709" s="122"/>
      <c r="C709" s="122"/>
      <c r="D709" s="122"/>
      <c r="E709" s="122"/>
      <c r="F709" s="121"/>
      <c r="G709" s="122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</row>
    <row r="710" spans="1:26" ht="15.6" x14ac:dyDescent="0.25">
      <c r="A710" s="122"/>
      <c r="B710" s="122"/>
      <c r="C710" s="122"/>
      <c r="D710" s="122"/>
      <c r="E710" s="122"/>
      <c r="F710" s="121"/>
      <c r="G710" s="122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</row>
    <row r="711" spans="1:26" ht="15.6" x14ac:dyDescent="0.25">
      <c r="A711" s="122"/>
      <c r="B711" s="122"/>
      <c r="C711" s="122"/>
      <c r="D711" s="122"/>
      <c r="E711" s="122"/>
      <c r="F711" s="121"/>
      <c r="G711" s="122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</row>
    <row r="712" spans="1:26" ht="15.6" x14ac:dyDescent="0.25">
      <c r="A712" s="122"/>
      <c r="B712" s="122"/>
      <c r="C712" s="122"/>
      <c r="D712" s="122"/>
      <c r="E712" s="122"/>
      <c r="F712" s="121"/>
      <c r="G712" s="122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</row>
    <row r="713" spans="1:26" ht="15.6" x14ac:dyDescent="0.25">
      <c r="A713" s="122"/>
      <c r="B713" s="122"/>
      <c r="C713" s="122"/>
      <c r="D713" s="122"/>
      <c r="E713" s="122"/>
      <c r="F713" s="121"/>
      <c r="G713" s="122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</row>
    <row r="714" spans="1:26" ht="15.6" x14ac:dyDescent="0.25">
      <c r="A714" s="122"/>
      <c r="B714" s="122"/>
      <c r="C714" s="122"/>
      <c r="D714" s="122"/>
      <c r="E714" s="122"/>
      <c r="F714" s="121"/>
      <c r="G714" s="122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</row>
    <row r="715" spans="1:26" ht="15.6" x14ac:dyDescent="0.25">
      <c r="A715" s="122"/>
      <c r="B715" s="122"/>
      <c r="C715" s="122"/>
      <c r="D715" s="122"/>
      <c r="E715" s="122"/>
      <c r="F715" s="121"/>
      <c r="G715" s="122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</row>
    <row r="716" spans="1:26" ht="15.6" x14ac:dyDescent="0.25">
      <c r="A716" s="122"/>
      <c r="B716" s="122"/>
      <c r="C716" s="122"/>
      <c r="D716" s="122"/>
      <c r="E716" s="122"/>
      <c r="F716" s="121"/>
      <c r="G716" s="122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</row>
    <row r="717" spans="1:26" ht="15.6" x14ac:dyDescent="0.25">
      <c r="A717" s="122"/>
      <c r="B717" s="122"/>
      <c r="C717" s="122"/>
      <c r="D717" s="122"/>
      <c r="E717" s="122"/>
      <c r="F717" s="121"/>
      <c r="G717" s="122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</row>
    <row r="718" spans="1:26" ht="15.6" x14ac:dyDescent="0.25">
      <c r="A718" s="122"/>
      <c r="B718" s="122"/>
      <c r="C718" s="122"/>
      <c r="D718" s="122"/>
      <c r="E718" s="122"/>
      <c r="F718" s="121"/>
      <c r="G718" s="122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</row>
    <row r="719" spans="1:26" ht="15.6" x14ac:dyDescent="0.25">
      <c r="A719" s="122"/>
      <c r="B719" s="122"/>
      <c r="C719" s="122"/>
      <c r="D719" s="122"/>
      <c r="E719" s="122"/>
      <c r="F719" s="121"/>
      <c r="G719" s="122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</row>
    <row r="720" spans="1:26" ht="15.6" x14ac:dyDescent="0.25">
      <c r="A720" s="122"/>
      <c r="B720" s="122"/>
      <c r="C720" s="122"/>
      <c r="D720" s="122"/>
      <c r="E720" s="122"/>
      <c r="F720" s="121"/>
      <c r="G720" s="122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</row>
    <row r="721" spans="1:26" ht="15.6" x14ac:dyDescent="0.25">
      <c r="A721" s="122"/>
      <c r="B721" s="122"/>
      <c r="C721" s="122"/>
      <c r="D721" s="122"/>
      <c r="E721" s="122"/>
      <c r="F721" s="121"/>
      <c r="G721" s="122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</row>
    <row r="722" spans="1:26" ht="15.6" x14ac:dyDescent="0.25">
      <c r="A722" s="122"/>
      <c r="B722" s="122"/>
      <c r="C722" s="122"/>
      <c r="D722" s="122"/>
      <c r="E722" s="122"/>
      <c r="F722" s="121"/>
      <c r="G722" s="122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</row>
    <row r="723" spans="1:26" ht="15.6" x14ac:dyDescent="0.25">
      <c r="A723" s="122"/>
      <c r="B723" s="122"/>
      <c r="C723" s="122"/>
      <c r="D723" s="122"/>
      <c r="E723" s="122"/>
      <c r="F723" s="121"/>
      <c r="G723" s="122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</row>
    <row r="724" spans="1:26" ht="15.6" x14ac:dyDescent="0.25">
      <c r="A724" s="122"/>
      <c r="B724" s="122"/>
      <c r="C724" s="122"/>
      <c r="D724" s="122"/>
      <c r="E724" s="122"/>
      <c r="F724" s="121"/>
      <c r="G724" s="122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</row>
    <row r="725" spans="1:26" ht="15.6" x14ac:dyDescent="0.25">
      <c r="A725" s="122"/>
      <c r="B725" s="122"/>
      <c r="C725" s="122"/>
      <c r="D725" s="122"/>
      <c r="E725" s="122"/>
      <c r="F725" s="121"/>
      <c r="G725" s="122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</row>
    <row r="726" spans="1:26" ht="15.6" x14ac:dyDescent="0.25">
      <c r="A726" s="122"/>
      <c r="B726" s="122"/>
      <c r="C726" s="122"/>
      <c r="D726" s="122"/>
      <c r="E726" s="122"/>
      <c r="F726" s="121"/>
      <c r="G726" s="122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</row>
    <row r="727" spans="1:26" ht="15.6" x14ac:dyDescent="0.25">
      <c r="A727" s="122"/>
      <c r="B727" s="122"/>
      <c r="C727" s="122"/>
      <c r="D727" s="122"/>
      <c r="E727" s="122"/>
      <c r="F727" s="121"/>
      <c r="G727" s="122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</row>
    <row r="728" spans="1:26" ht="15.6" x14ac:dyDescent="0.25">
      <c r="A728" s="122"/>
      <c r="B728" s="122"/>
      <c r="C728" s="122"/>
      <c r="D728" s="122"/>
      <c r="E728" s="122"/>
      <c r="F728" s="121"/>
      <c r="G728" s="122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</row>
    <row r="729" spans="1:26" ht="15.6" x14ac:dyDescent="0.25">
      <c r="A729" s="122"/>
      <c r="B729" s="122"/>
      <c r="C729" s="122"/>
      <c r="D729" s="122"/>
      <c r="E729" s="122"/>
      <c r="F729" s="121"/>
      <c r="G729" s="122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</row>
    <row r="730" spans="1:26" ht="15.6" x14ac:dyDescent="0.25">
      <c r="A730" s="122"/>
      <c r="B730" s="122"/>
      <c r="C730" s="122"/>
      <c r="D730" s="122"/>
      <c r="E730" s="122"/>
      <c r="F730" s="121"/>
      <c r="G730" s="122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</row>
    <row r="731" spans="1:26" ht="15.6" x14ac:dyDescent="0.25">
      <c r="A731" s="122"/>
      <c r="B731" s="122"/>
      <c r="C731" s="122"/>
      <c r="D731" s="122"/>
      <c r="E731" s="122"/>
      <c r="F731" s="121"/>
      <c r="G731" s="122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</row>
    <row r="732" spans="1:26" ht="15.6" x14ac:dyDescent="0.25">
      <c r="A732" s="122"/>
      <c r="B732" s="122"/>
      <c r="C732" s="122"/>
      <c r="D732" s="122"/>
      <c r="E732" s="122"/>
      <c r="F732" s="121"/>
      <c r="G732" s="122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</row>
    <row r="733" spans="1:26" ht="15.6" x14ac:dyDescent="0.25">
      <c r="A733" s="122"/>
      <c r="B733" s="122"/>
      <c r="C733" s="122"/>
      <c r="D733" s="122"/>
      <c r="E733" s="122"/>
      <c r="F733" s="121"/>
      <c r="G733" s="122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</row>
    <row r="734" spans="1:26" ht="15.6" x14ac:dyDescent="0.25">
      <c r="A734" s="122"/>
      <c r="B734" s="122"/>
      <c r="C734" s="122"/>
      <c r="D734" s="122"/>
      <c r="E734" s="122"/>
      <c r="F734" s="121"/>
      <c r="G734" s="122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</row>
    <row r="735" spans="1:26" ht="15.6" x14ac:dyDescent="0.25">
      <c r="A735" s="122"/>
      <c r="B735" s="122"/>
      <c r="C735" s="122"/>
      <c r="D735" s="122"/>
      <c r="E735" s="122"/>
      <c r="F735" s="121"/>
      <c r="G735" s="122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</row>
    <row r="736" spans="1:26" ht="15.6" x14ac:dyDescent="0.25">
      <c r="A736" s="122"/>
      <c r="B736" s="122"/>
      <c r="C736" s="122"/>
      <c r="D736" s="122"/>
      <c r="E736" s="122"/>
      <c r="F736" s="121"/>
      <c r="G736" s="122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</row>
    <row r="737" spans="1:26" ht="15.6" x14ac:dyDescent="0.25">
      <c r="A737" s="122"/>
      <c r="B737" s="122"/>
      <c r="C737" s="122"/>
      <c r="D737" s="122"/>
      <c r="E737" s="122"/>
      <c r="F737" s="121"/>
      <c r="G737" s="122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</row>
    <row r="738" spans="1:26" ht="15.6" x14ac:dyDescent="0.25">
      <c r="A738" s="122"/>
      <c r="B738" s="122"/>
      <c r="C738" s="122"/>
      <c r="D738" s="122"/>
      <c r="E738" s="122"/>
      <c r="F738" s="121"/>
      <c r="G738" s="122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</row>
    <row r="739" spans="1:26" ht="15.6" x14ac:dyDescent="0.25">
      <c r="A739" s="122"/>
      <c r="B739" s="122"/>
      <c r="C739" s="122"/>
      <c r="D739" s="122"/>
      <c r="E739" s="122"/>
      <c r="F739" s="121"/>
      <c r="G739" s="122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</row>
    <row r="740" spans="1:26" ht="15.6" x14ac:dyDescent="0.25">
      <c r="A740" s="122"/>
      <c r="B740" s="122"/>
      <c r="C740" s="122"/>
      <c r="D740" s="122"/>
      <c r="E740" s="122"/>
      <c r="F740" s="121"/>
      <c r="G740" s="122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</row>
    <row r="741" spans="1:26" ht="15.6" x14ac:dyDescent="0.25">
      <c r="A741" s="122"/>
      <c r="B741" s="122"/>
      <c r="C741" s="122"/>
      <c r="D741" s="122"/>
      <c r="E741" s="122"/>
      <c r="F741" s="121"/>
      <c r="G741" s="122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</row>
    <row r="742" spans="1:26" ht="15.6" x14ac:dyDescent="0.25">
      <c r="A742" s="122"/>
      <c r="B742" s="122"/>
      <c r="C742" s="122"/>
      <c r="D742" s="122"/>
      <c r="E742" s="122"/>
      <c r="F742" s="121"/>
      <c r="G742" s="122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</row>
    <row r="743" spans="1:26" ht="15.6" x14ac:dyDescent="0.25">
      <c r="A743" s="122"/>
      <c r="B743" s="122"/>
      <c r="C743" s="122"/>
      <c r="D743" s="122"/>
      <c r="E743" s="122"/>
      <c r="F743" s="121"/>
      <c r="G743" s="122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</row>
    <row r="744" spans="1:26" ht="15.6" x14ac:dyDescent="0.25">
      <c r="A744" s="122"/>
      <c r="B744" s="122"/>
      <c r="C744" s="122"/>
      <c r="D744" s="122"/>
      <c r="E744" s="122"/>
      <c r="F744" s="121"/>
      <c r="G744" s="122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</row>
    <row r="745" spans="1:26" ht="15.6" x14ac:dyDescent="0.25">
      <c r="A745" s="122"/>
      <c r="B745" s="122"/>
      <c r="C745" s="122"/>
      <c r="D745" s="122"/>
      <c r="E745" s="122"/>
      <c r="F745" s="121"/>
      <c r="G745" s="122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</row>
    <row r="746" spans="1:26" ht="15.6" x14ac:dyDescent="0.25">
      <c r="A746" s="122"/>
      <c r="B746" s="122"/>
      <c r="C746" s="122"/>
      <c r="D746" s="122"/>
      <c r="E746" s="122"/>
      <c r="F746" s="121"/>
      <c r="G746" s="122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</row>
    <row r="747" spans="1:26" ht="15.6" x14ac:dyDescent="0.25">
      <c r="A747" s="122"/>
      <c r="B747" s="122"/>
      <c r="C747" s="122"/>
      <c r="D747" s="122"/>
      <c r="E747" s="122"/>
      <c r="F747" s="121"/>
      <c r="G747" s="122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</row>
    <row r="748" spans="1:26" ht="15.6" x14ac:dyDescent="0.25">
      <c r="A748" s="122"/>
      <c r="B748" s="122"/>
      <c r="C748" s="122"/>
      <c r="D748" s="122"/>
      <c r="E748" s="122"/>
      <c r="F748" s="121"/>
      <c r="G748" s="122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</row>
    <row r="749" spans="1:26" ht="15.6" x14ac:dyDescent="0.25">
      <c r="A749" s="122"/>
      <c r="B749" s="122"/>
      <c r="C749" s="122"/>
      <c r="D749" s="122"/>
      <c r="E749" s="122"/>
      <c r="F749" s="121"/>
      <c r="G749" s="122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</row>
    <row r="750" spans="1:26" ht="15.6" x14ac:dyDescent="0.25">
      <c r="A750" s="122"/>
      <c r="B750" s="122"/>
      <c r="C750" s="122"/>
      <c r="D750" s="122"/>
      <c r="E750" s="122"/>
      <c r="F750" s="121"/>
      <c r="G750" s="122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</row>
    <row r="751" spans="1:26" ht="15.6" x14ac:dyDescent="0.25">
      <c r="A751" s="122"/>
      <c r="B751" s="122"/>
      <c r="C751" s="122"/>
      <c r="D751" s="122"/>
      <c r="E751" s="122"/>
      <c r="F751" s="121"/>
      <c r="G751" s="122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</row>
    <row r="752" spans="1:26" ht="15.6" x14ac:dyDescent="0.25">
      <c r="A752" s="122"/>
      <c r="B752" s="122"/>
      <c r="C752" s="122"/>
      <c r="D752" s="122"/>
      <c r="E752" s="122"/>
      <c r="F752" s="121"/>
      <c r="G752" s="122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</row>
    <row r="753" spans="1:26" ht="15.6" x14ac:dyDescent="0.25">
      <c r="A753" s="122"/>
      <c r="B753" s="122"/>
      <c r="C753" s="122"/>
      <c r="D753" s="122"/>
      <c r="E753" s="122"/>
      <c r="F753" s="121"/>
      <c r="G753" s="122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</row>
    <row r="754" spans="1:26" ht="15.6" x14ac:dyDescent="0.25">
      <c r="A754" s="122"/>
      <c r="B754" s="122"/>
      <c r="C754" s="122"/>
      <c r="D754" s="122"/>
      <c r="E754" s="122"/>
      <c r="F754" s="121"/>
      <c r="G754" s="122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</row>
    <row r="755" spans="1:26" ht="15.6" x14ac:dyDescent="0.25">
      <c r="A755" s="122"/>
      <c r="B755" s="122"/>
      <c r="C755" s="122"/>
      <c r="D755" s="122"/>
      <c r="E755" s="122"/>
      <c r="F755" s="121"/>
      <c r="G755" s="122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</row>
    <row r="756" spans="1:26" ht="15.6" x14ac:dyDescent="0.25">
      <c r="A756" s="122"/>
      <c r="B756" s="122"/>
      <c r="C756" s="122"/>
      <c r="D756" s="122"/>
      <c r="E756" s="122"/>
      <c r="F756" s="121"/>
      <c r="G756" s="122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</row>
    <row r="757" spans="1:26" ht="15.6" x14ac:dyDescent="0.25">
      <c r="A757" s="122"/>
      <c r="B757" s="122"/>
      <c r="C757" s="122"/>
      <c r="D757" s="122"/>
      <c r="E757" s="122"/>
      <c r="F757" s="121"/>
      <c r="G757" s="122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</row>
    <row r="758" spans="1:26" ht="15.6" x14ac:dyDescent="0.25">
      <c r="A758" s="122"/>
      <c r="B758" s="122"/>
      <c r="C758" s="122"/>
      <c r="D758" s="122"/>
      <c r="E758" s="122"/>
      <c r="F758" s="121"/>
      <c r="G758" s="122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</row>
    <row r="759" spans="1:26" ht="15.6" x14ac:dyDescent="0.25">
      <c r="A759" s="122"/>
      <c r="B759" s="122"/>
      <c r="C759" s="122"/>
      <c r="D759" s="122"/>
      <c r="E759" s="122"/>
      <c r="F759" s="121"/>
      <c r="G759" s="122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</row>
    <row r="760" spans="1:26" ht="15.6" x14ac:dyDescent="0.25">
      <c r="A760" s="122"/>
      <c r="B760" s="122"/>
      <c r="C760" s="122"/>
      <c r="D760" s="122"/>
      <c r="E760" s="122"/>
      <c r="F760" s="121"/>
      <c r="G760" s="122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</row>
    <row r="761" spans="1:26" ht="15.6" x14ac:dyDescent="0.25">
      <c r="A761" s="122"/>
      <c r="B761" s="122"/>
      <c r="C761" s="122"/>
      <c r="D761" s="122"/>
      <c r="E761" s="122"/>
      <c r="F761" s="121"/>
      <c r="G761" s="122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</row>
    <row r="762" spans="1:26" ht="15.6" x14ac:dyDescent="0.25">
      <c r="A762" s="122"/>
      <c r="B762" s="122"/>
      <c r="C762" s="122"/>
      <c r="D762" s="122"/>
      <c r="E762" s="122"/>
      <c r="F762" s="121"/>
      <c r="G762" s="122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</row>
    <row r="763" spans="1:26" ht="15.6" x14ac:dyDescent="0.25">
      <c r="A763" s="122"/>
      <c r="B763" s="122"/>
      <c r="C763" s="122"/>
      <c r="D763" s="122"/>
      <c r="E763" s="122"/>
      <c r="F763" s="121"/>
      <c r="G763" s="122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</row>
    <row r="764" spans="1:26" ht="15.6" x14ac:dyDescent="0.25">
      <c r="A764" s="122"/>
      <c r="B764" s="122"/>
      <c r="C764" s="122"/>
      <c r="D764" s="122"/>
      <c r="E764" s="122"/>
      <c r="F764" s="121"/>
      <c r="G764" s="122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</row>
    <row r="765" spans="1:26" ht="15.6" x14ac:dyDescent="0.25">
      <c r="A765" s="122"/>
      <c r="B765" s="122"/>
      <c r="C765" s="122"/>
      <c r="D765" s="122"/>
      <c r="E765" s="122"/>
      <c r="F765" s="121"/>
      <c r="G765" s="122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</row>
    <row r="766" spans="1:26" ht="15.6" x14ac:dyDescent="0.25">
      <c r="A766" s="122"/>
      <c r="B766" s="122"/>
      <c r="C766" s="122"/>
      <c r="D766" s="122"/>
      <c r="E766" s="122"/>
      <c r="F766" s="121"/>
      <c r="G766" s="122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</row>
    <row r="767" spans="1:26" ht="15.6" x14ac:dyDescent="0.25">
      <c r="A767" s="122"/>
      <c r="B767" s="122"/>
      <c r="C767" s="122"/>
      <c r="D767" s="122"/>
      <c r="E767" s="122"/>
      <c r="F767" s="121"/>
      <c r="G767" s="122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</row>
    <row r="768" spans="1:26" ht="15.6" x14ac:dyDescent="0.25">
      <c r="A768" s="122"/>
      <c r="B768" s="122"/>
      <c r="C768" s="122"/>
      <c r="D768" s="122"/>
      <c r="E768" s="122"/>
      <c r="F768" s="121"/>
      <c r="G768" s="122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</row>
    <row r="769" spans="1:26" ht="15.6" x14ac:dyDescent="0.25">
      <c r="A769" s="122"/>
      <c r="B769" s="122"/>
      <c r="C769" s="122"/>
      <c r="D769" s="122"/>
      <c r="E769" s="122"/>
      <c r="F769" s="121"/>
      <c r="G769" s="122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</row>
    <row r="770" spans="1:26" ht="15.6" x14ac:dyDescent="0.25">
      <c r="A770" s="122"/>
      <c r="B770" s="122"/>
      <c r="C770" s="122"/>
      <c r="D770" s="122"/>
      <c r="E770" s="122"/>
      <c r="F770" s="121"/>
      <c r="G770" s="122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</row>
    <row r="771" spans="1:26" ht="15.6" x14ac:dyDescent="0.25">
      <c r="A771" s="122"/>
      <c r="B771" s="122"/>
      <c r="C771" s="122"/>
      <c r="D771" s="122"/>
      <c r="E771" s="122"/>
      <c r="F771" s="121"/>
      <c r="G771" s="122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</row>
    <row r="772" spans="1:26" ht="15.6" x14ac:dyDescent="0.25">
      <c r="A772" s="122"/>
      <c r="B772" s="122"/>
      <c r="C772" s="122"/>
      <c r="D772" s="122"/>
      <c r="E772" s="122"/>
      <c r="F772" s="121"/>
      <c r="G772" s="122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</row>
    <row r="773" spans="1:26" ht="15.6" x14ac:dyDescent="0.25">
      <c r="A773" s="122"/>
      <c r="B773" s="122"/>
      <c r="C773" s="122"/>
      <c r="D773" s="122"/>
      <c r="E773" s="122"/>
      <c r="F773" s="121"/>
      <c r="G773" s="122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</row>
    <row r="774" spans="1:26" ht="15.6" x14ac:dyDescent="0.25">
      <c r="A774" s="122"/>
      <c r="B774" s="122"/>
      <c r="C774" s="122"/>
      <c r="D774" s="122"/>
      <c r="E774" s="122"/>
      <c r="F774" s="121"/>
      <c r="G774" s="122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</row>
    <row r="775" spans="1:26" ht="15.6" x14ac:dyDescent="0.25">
      <c r="A775" s="122"/>
      <c r="B775" s="122"/>
      <c r="C775" s="122"/>
      <c r="D775" s="122"/>
      <c r="E775" s="122"/>
      <c r="F775" s="121"/>
      <c r="G775" s="122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</row>
    <row r="776" spans="1:26" ht="15.6" x14ac:dyDescent="0.25">
      <c r="A776" s="122"/>
      <c r="B776" s="122"/>
      <c r="C776" s="122"/>
      <c r="D776" s="122"/>
      <c r="E776" s="122"/>
      <c r="F776" s="121"/>
      <c r="G776" s="122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</row>
    <row r="777" spans="1:26" ht="15.6" x14ac:dyDescent="0.25">
      <c r="A777" s="122"/>
      <c r="B777" s="122"/>
      <c r="C777" s="122"/>
      <c r="D777" s="122"/>
      <c r="E777" s="122"/>
      <c r="F777" s="121"/>
      <c r="G777" s="122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</row>
    <row r="778" spans="1:26" ht="15.6" x14ac:dyDescent="0.25">
      <c r="A778" s="122"/>
      <c r="B778" s="122"/>
      <c r="C778" s="122"/>
      <c r="D778" s="122"/>
      <c r="E778" s="122"/>
      <c r="F778" s="121"/>
      <c r="G778" s="122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</row>
    <row r="779" spans="1:26" ht="15.6" x14ac:dyDescent="0.25">
      <c r="A779" s="122"/>
      <c r="B779" s="122"/>
      <c r="C779" s="122"/>
      <c r="D779" s="122"/>
      <c r="E779" s="122"/>
      <c r="F779" s="121"/>
      <c r="G779" s="122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</row>
    <row r="780" spans="1:26" ht="15.6" x14ac:dyDescent="0.25">
      <c r="A780" s="122"/>
      <c r="B780" s="122"/>
      <c r="C780" s="122"/>
      <c r="D780" s="122"/>
      <c r="E780" s="122"/>
      <c r="F780" s="121"/>
      <c r="G780" s="122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</row>
    <row r="781" spans="1:26" ht="15.6" x14ac:dyDescent="0.25">
      <c r="A781" s="122"/>
      <c r="B781" s="122"/>
      <c r="C781" s="122"/>
      <c r="D781" s="122"/>
      <c r="E781" s="122"/>
      <c r="F781" s="121"/>
      <c r="G781" s="122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</row>
    <row r="782" spans="1:26" ht="15.6" x14ac:dyDescent="0.25">
      <c r="A782" s="122"/>
      <c r="B782" s="122"/>
      <c r="C782" s="122"/>
      <c r="D782" s="122"/>
      <c r="E782" s="122"/>
      <c r="F782" s="121"/>
      <c r="G782" s="122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</row>
    <row r="783" spans="1:26" ht="15.6" x14ac:dyDescent="0.25">
      <c r="A783" s="122"/>
      <c r="B783" s="122"/>
      <c r="C783" s="122"/>
      <c r="D783" s="122"/>
      <c r="E783" s="122"/>
      <c r="F783" s="121"/>
      <c r="G783" s="122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</row>
    <row r="784" spans="1:26" ht="15.6" x14ac:dyDescent="0.25">
      <c r="A784" s="122"/>
      <c r="B784" s="122"/>
      <c r="C784" s="122"/>
      <c r="D784" s="122"/>
      <c r="E784" s="122"/>
      <c r="F784" s="121"/>
      <c r="G784" s="122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</row>
    <row r="785" spans="1:26" ht="15.6" x14ac:dyDescent="0.25">
      <c r="A785" s="122"/>
      <c r="B785" s="122"/>
      <c r="C785" s="122"/>
      <c r="D785" s="122"/>
      <c r="E785" s="122"/>
      <c r="F785" s="121"/>
      <c r="G785" s="122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</row>
    <row r="786" spans="1:26" ht="15.6" x14ac:dyDescent="0.25">
      <c r="A786" s="122"/>
      <c r="B786" s="122"/>
      <c r="C786" s="122"/>
      <c r="D786" s="122"/>
      <c r="E786" s="122"/>
      <c r="F786" s="121"/>
      <c r="G786" s="122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</row>
    <row r="787" spans="1:26" ht="15.6" x14ac:dyDescent="0.25">
      <c r="A787" s="122"/>
      <c r="B787" s="122"/>
      <c r="C787" s="122"/>
      <c r="D787" s="122"/>
      <c r="E787" s="122"/>
      <c r="F787" s="121"/>
      <c r="G787" s="122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</row>
    <row r="788" spans="1:26" ht="15.6" x14ac:dyDescent="0.25">
      <c r="A788" s="122"/>
      <c r="B788" s="122"/>
      <c r="C788" s="122"/>
      <c r="D788" s="122"/>
      <c r="E788" s="122"/>
      <c r="F788" s="121"/>
      <c r="G788" s="122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</row>
    <row r="789" spans="1:26" ht="15.6" x14ac:dyDescent="0.25">
      <c r="A789" s="122"/>
      <c r="B789" s="122"/>
      <c r="C789" s="122"/>
      <c r="D789" s="122"/>
      <c r="E789" s="122"/>
      <c r="F789" s="121"/>
      <c r="G789" s="122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</row>
    <row r="790" spans="1:26" ht="15.6" x14ac:dyDescent="0.25">
      <c r="A790" s="122"/>
      <c r="B790" s="122"/>
      <c r="C790" s="122"/>
      <c r="D790" s="122"/>
      <c r="E790" s="122"/>
      <c r="F790" s="121"/>
      <c r="G790" s="122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</row>
    <row r="791" spans="1:26" ht="15.6" x14ac:dyDescent="0.25">
      <c r="A791" s="122"/>
      <c r="B791" s="122"/>
      <c r="C791" s="122"/>
      <c r="D791" s="122"/>
      <c r="E791" s="122"/>
      <c r="F791" s="121"/>
      <c r="G791" s="122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</row>
    <row r="792" spans="1:26" ht="15.6" x14ac:dyDescent="0.25">
      <c r="A792" s="122"/>
      <c r="B792" s="122"/>
      <c r="C792" s="122"/>
      <c r="D792" s="122"/>
      <c r="E792" s="122"/>
      <c r="F792" s="121"/>
      <c r="G792" s="122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</row>
    <row r="793" spans="1:26" ht="15.6" x14ac:dyDescent="0.25">
      <c r="A793" s="122"/>
      <c r="B793" s="122"/>
      <c r="C793" s="122"/>
      <c r="D793" s="122"/>
      <c r="E793" s="122"/>
      <c r="F793" s="121"/>
      <c r="G793" s="122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</row>
    <row r="794" spans="1:26" ht="15.6" x14ac:dyDescent="0.25">
      <c r="A794" s="122"/>
      <c r="B794" s="122"/>
      <c r="C794" s="122"/>
      <c r="D794" s="122"/>
      <c r="E794" s="122"/>
      <c r="F794" s="121"/>
      <c r="G794" s="122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</row>
    <row r="795" spans="1:26" ht="15.6" x14ac:dyDescent="0.25">
      <c r="A795" s="122"/>
      <c r="B795" s="122"/>
      <c r="C795" s="122"/>
      <c r="D795" s="122"/>
      <c r="E795" s="122"/>
      <c r="F795" s="121"/>
      <c r="G795" s="122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</row>
    <row r="796" spans="1:26" ht="15.6" x14ac:dyDescent="0.25">
      <c r="A796" s="122"/>
      <c r="B796" s="122"/>
      <c r="C796" s="122"/>
      <c r="D796" s="122"/>
      <c r="E796" s="122"/>
      <c r="F796" s="121"/>
      <c r="G796" s="122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</row>
    <row r="797" spans="1:26" ht="15.6" x14ac:dyDescent="0.25">
      <c r="A797" s="122"/>
      <c r="B797" s="122"/>
      <c r="C797" s="122"/>
      <c r="D797" s="122"/>
      <c r="E797" s="122"/>
      <c r="F797" s="121"/>
      <c r="G797" s="122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</row>
    <row r="798" spans="1:26" ht="15.6" x14ac:dyDescent="0.25">
      <c r="A798" s="122"/>
      <c r="B798" s="122"/>
      <c r="C798" s="122"/>
      <c r="D798" s="122"/>
      <c r="E798" s="122"/>
      <c r="F798" s="121"/>
      <c r="G798" s="122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</row>
    <row r="799" spans="1:26" ht="15.6" x14ac:dyDescent="0.25">
      <c r="A799" s="122"/>
      <c r="B799" s="122"/>
      <c r="C799" s="122"/>
      <c r="D799" s="122"/>
      <c r="E799" s="122"/>
      <c r="F799" s="121"/>
      <c r="G799" s="122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</row>
    <row r="800" spans="1:26" ht="15.6" x14ac:dyDescent="0.25">
      <c r="A800" s="122"/>
      <c r="B800" s="122"/>
      <c r="C800" s="122"/>
      <c r="D800" s="122"/>
      <c r="E800" s="122"/>
      <c r="F800" s="121"/>
      <c r="G800" s="122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</row>
    <row r="801" spans="1:26" ht="15.6" x14ac:dyDescent="0.25">
      <c r="A801" s="122"/>
      <c r="B801" s="122"/>
      <c r="C801" s="122"/>
      <c r="D801" s="122"/>
      <c r="E801" s="122"/>
      <c r="F801" s="121"/>
      <c r="G801" s="122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</row>
    <row r="802" spans="1:26" ht="15.6" x14ac:dyDescent="0.25">
      <c r="A802" s="122"/>
      <c r="B802" s="122"/>
      <c r="C802" s="122"/>
      <c r="D802" s="122"/>
      <c r="E802" s="122"/>
      <c r="F802" s="121"/>
      <c r="G802" s="122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</row>
    <row r="803" spans="1:26" ht="15.6" x14ac:dyDescent="0.25">
      <c r="A803" s="122"/>
      <c r="B803" s="122"/>
      <c r="C803" s="122"/>
      <c r="D803" s="122"/>
      <c r="E803" s="122"/>
      <c r="F803" s="121"/>
      <c r="G803" s="122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</row>
    <row r="804" spans="1:26" ht="15.6" x14ac:dyDescent="0.25">
      <c r="A804" s="122"/>
      <c r="B804" s="122"/>
      <c r="C804" s="122"/>
      <c r="D804" s="122"/>
      <c r="E804" s="122"/>
      <c r="F804" s="121"/>
      <c r="G804" s="122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</row>
    <row r="805" spans="1:26" ht="15.6" x14ac:dyDescent="0.25">
      <c r="A805" s="122"/>
      <c r="B805" s="122"/>
      <c r="C805" s="122"/>
      <c r="D805" s="122"/>
      <c r="E805" s="122"/>
      <c r="F805" s="121"/>
      <c r="G805" s="122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</row>
    <row r="806" spans="1:26" ht="15.6" x14ac:dyDescent="0.25">
      <c r="A806" s="122"/>
      <c r="B806" s="122"/>
      <c r="C806" s="122"/>
      <c r="D806" s="122"/>
      <c r="E806" s="122"/>
      <c r="F806" s="121"/>
      <c r="G806" s="122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</row>
    <row r="807" spans="1:26" ht="15.6" x14ac:dyDescent="0.25">
      <c r="A807" s="122"/>
      <c r="B807" s="122"/>
      <c r="C807" s="122"/>
      <c r="D807" s="122"/>
      <c r="E807" s="122"/>
      <c r="F807" s="121"/>
      <c r="G807" s="122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</row>
    <row r="808" spans="1:26" ht="15.6" x14ac:dyDescent="0.25">
      <c r="A808" s="122"/>
      <c r="B808" s="122"/>
      <c r="C808" s="122"/>
      <c r="D808" s="122"/>
      <c r="E808" s="122"/>
      <c r="F808" s="121"/>
      <c r="G808" s="122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</row>
    <row r="809" spans="1:26" ht="15.6" x14ac:dyDescent="0.25">
      <c r="A809" s="122"/>
      <c r="B809" s="122"/>
      <c r="C809" s="122"/>
      <c r="D809" s="122"/>
      <c r="E809" s="122"/>
      <c r="F809" s="121"/>
      <c r="G809" s="122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</row>
    <row r="810" spans="1:26" ht="15.6" x14ac:dyDescent="0.25">
      <c r="A810" s="122"/>
      <c r="B810" s="122"/>
      <c r="C810" s="122"/>
      <c r="D810" s="122"/>
      <c r="E810" s="122"/>
      <c r="F810" s="121"/>
      <c r="G810" s="122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</row>
    <row r="811" spans="1:26" ht="15.6" x14ac:dyDescent="0.25">
      <c r="A811" s="122"/>
      <c r="B811" s="122"/>
      <c r="C811" s="122"/>
      <c r="D811" s="122"/>
      <c r="E811" s="122"/>
      <c r="F811" s="121"/>
      <c r="G811" s="122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</row>
    <row r="812" spans="1:26" ht="15.6" x14ac:dyDescent="0.25">
      <c r="A812" s="122"/>
      <c r="B812" s="122"/>
      <c r="C812" s="122"/>
      <c r="D812" s="122"/>
      <c r="E812" s="122"/>
      <c r="F812" s="121"/>
      <c r="G812" s="122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</row>
    <row r="813" spans="1:26" ht="15.6" x14ac:dyDescent="0.25">
      <c r="A813" s="122"/>
      <c r="B813" s="122"/>
      <c r="C813" s="122"/>
      <c r="D813" s="122"/>
      <c r="E813" s="122"/>
      <c r="F813" s="121"/>
      <c r="G813" s="122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</row>
    <row r="814" spans="1:26" ht="15.6" x14ac:dyDescent="0.25">
      <c r="A814" s="122"/>
      <c r="B814" s="122"/>
      <c r="C814" s="122"/>
      <c r="D814" s="122"/>
      <c r="E814" s="122"/>
      <c r="F814" s="121"/>
      <c r="G814" s="122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</row>
    <row r="815" spans="1:26" ht="15.6" x14ac:dyDescent="0.25">
      <c r="A815" s="122"/>
      <c r="B815" s="122"/>
      <c r="C815" s="122"/>
      <c r="D815" s="122"/>
      <c r="E815" s="122"/>
      <c r="F815" s="121"/>
      <c r="G815" s="122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</row>
    <row r="816" spans="1:26" ht="15.6" x14ac:dyDescent="0.25">
      <c r="A816" s="122"/>
      <c r="B816" s="122"/>
      <c r="C816" s="122"/>
      <c r="D816" s="122"/>
      <c r="E816" s="122"/>
      <c r="F816" s="121"/>
      <c r="G816" s="122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</row>
    <row r="817" spans="1:26" ht="15.6" x14ac:dyDescent="0.25">
      <c r="A817" s="122"/>
      <c r="B817" s="122"/>
      <c r="C817" s="122"/>
      <c r="D817" s="122"/>
      <c r="E817" s="122"/>
      <c r="F817" s="121"/>
      <c r="G817" s="122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</row>
    <row r="818" spans="1:26" ht="15.6" x14ac:dyDescent="0.25">
      <c r="A818" s="122"/>
      <c r="B818" s="122"/>
      <c r="C818" s="122"/>
      <c r="D818" s="122"/>
      <c r="E818" s="122"/>
      <c r="F818" s="121"/>
      <c r="G818" s="122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</row>
    <row r="819" spans="1:26" ht="15.6" x14ac:dyDescent="0.25">
      <c r="A819" s="122"/>
      <c r="B819" s="122"/>
      <c r="C819" s="122"/>
      <c r="D819" s="122"/>
      <c r="E819" s="122"/>
      <c r="F819" s="121"/>
      <c r="G819" s="122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</row>
    <row r="820" spans="1:26" ht="15.6" x14ac:dyDescent="0.25">
      <c r="A820" s="122"/>
      <c r="B820" s="122"/>
      <c r="C820" s="122"/>
      <c r="D820" s="122"/>
      <c r="E820" s="122"/>
      <c r="F820" s="121"/>
      <c r="G820" s="122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</row>
    <row r="821" spans="1:26" ht="15.6" x14ac:dyDescent="0.25">
      <c r="A821" s="122"/>
      <c r="B821" s="122"/>
      <c r="C821" s="122"/>
      <c r="D821" s="122"/>
      <c r="E821" s="122"/>
      <c r="F821" s="121"/>
      <c r="G821" s="122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</row>
    <row r="822" spans="1:26" ht="15.6" x14ac:dyDescent="0.25">
      <c r="A822" s="122"/>
      <c r="B822" s="122"/>
      <c r="C822" s="122"/>
      <c r="D822" s="122"/>
      <c r="E822" s="122"/>
      <c r="F822" s="121"/>
      <c r="G822" s="122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</row>
    <row r="823" spans="1:26" ht="15.6" x14ac:dyDescent="0.25">
      <c r="A823" s="122"/>
      <c r="B823" s="122"/>
      <c r="C823" s="122"/>
      <c r="D823" s="122"/>
      <c r="E823" s="122"/>
      <c r="F823" s="121"/>
      <c r="G823" s="122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</row>
    <row r="824" spans="1:26" ht="15.6" x14ac:dyDescent="0.25">
      <c r="A824" s="122"/>
      <c r="B824" s="122"/>
      <c r="C824" s="122"/>
      <c r="D824" s="122"/>
      <c r="E824" s="122"/>
      <c r="F824" s="121"/>
      <c r="G824" s="122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</row>
    <row r="825" spans="1:26" ht="15.6" x14ac:dyDescent="0.25">
      <c r="A825" s="122"/>
      <c r="B825" s="122"/>
      <c r="C825" s="122"/>
      <c r="D825" s="122"/>
      <c r="E825" s="122"/>
      <c r="F825" s="121"/>
      <c r="G825" s="122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</row>
    <row r="826" spans="1:26" ht="15.6" x14ac:dyDescent="0.25">
      <c r="A826" s="122"/>
      <c r="B826" s="122"/>
      <c r="C826" s="122"/>
      <c r="D826" s="122"/>
      <c r="E826" s="122"/>
      <c r="F826" s="121"/>
      <c r="G826" s="122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</row>
    <row r="827" spans="1:26" ht="15.6" x14ac:dyDescent="0.25">
      <c r="A827" s="122"/>
      <c r="B827" s="122"/>
      <c r="C827" s="122"/>
      <c r="D827" s="122"/>
      <c r="E827" s="122"/>
      <c r="F827" s="121"/>
      <c r="G827" s="122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</row>
    <row r="828" spans="1:26" ht="15.6" x14ac:dyDescent="0.25">
      <c r="A828" s="122"/>
      <c r="B828" s="122"/>
      <c r="C828" s="122"/>
      <c r="D828" s="122"/>
      <c r="E828" s="122"/>
      <c r="F828" s="121"/>
      <c r="G828" s="122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</row>
    <row r="829" spans="1:26" ht="15.6" x14ac:dyDescent="0.25">
      <c r="A829" s="122"/>
      <c r="B829" s="122"/>
      <c r="C829" s="122"/>
      <c r="D829" s="122"/>
      <c r="E829" s="122"/>
      <c r="F829" s="121"/>
      <c r="G829" s="122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</row>
    <row r="830" spans="1:26" ht="15.6" x14ac:dyDescent="0.25">
      <c r="A830" s="122"/>
      <c r="B830" s="122"/>
      <c r="C830" s="122"/>
      <c r="D830" s="122"/>
      <c r="E830" s="122"/>
      <c r="F830" s="121"/>
      <c r="G830" s="122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</row>
    <row r="831" spans="1:26" ht="15.6" x14ac:dyDescent="0.25">
      <c r="A831" s="122"/>
      <c r="B831" s="122"/>
      <c r="C831" s="122"/>
      <c r="D831" s="122"/>
      <c r="E831" s="122"/>
      <c r="F831" s="121"/>
      <c r="G831" s="122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</row>
    <row r="832" spans="1:26" ht="15.6" x14ac:dyDescent="0.25">
      <c r="A832" s="122"/>
      <c r="B832" s="122"/>
      <c r="C832" s="122"/>
      <c r="D832" s="122"/>
      <c r="E832" s="122"/>
      <c r="F832" s="121"/>
      <c r="G832" s="122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</row>
    <row r="833" spans="1:26" ht="15.6" x14ac:dyDescent="0.25">
      <c r="A833" s="122"/>
      <c r="B833" s="122"/>
      <c r="C833" s="122"/>
      <c r="D833" s="122"/>
      <c r="E833" s="122"/>
      <c r="F833" s="121"/>
      <c r="G833" s="122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</row>
    <row r="834" spans="1:26" ht="15.6" x14ac:dyDescent="0.25">
      <c r="A834" s="122"/>
      <c r="B834" s="122"/>
      <c r="C834" s="122"/>
      <c r="D834" s="122"/>
      <c r="E834" s="122"/>
      <c r="F834" s="121"/>
      <c r="G834" s="122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</row>
    <row r="835" spans="1:26" ht="15.6" x14ac:dyDescent="0.25">
      <c r="A835" s="122"/>
      <c r="B835" s="122"/>
      <c r="C835" s="122"/>
      <c r="D835" s="122"/>
      <c r="E835" s="122"/>
      <c r="F835" s="121"/>
      <c r="G835" s="122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</row>
    <row r="836" spans="1:26" ht="15.6" x14ac:dyDescent="0.25">
      <c r="A836" s="122"/>
      <c r="B836" s="122"/>
      <c r="C836" s="122"/>
      <c r="D836" s="122"/>
      <c r="E836" s="122"/>
      <c r="F836" s="121"/>
      <c r="G836" s="122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</row>
    <row r="837" spans="1:26" ht="15.6" x14ac:dyDescent="0.25">
      <c r="A837" s="122"/>
      <c r="B837" s="122"/>
      <c r="C837" s="122"/>
      <c r="D837" s="122"/>
      <c r="E837" s="122"/>
      <c r="F837" s="121"/>
      <c r="G837" s="122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</row>
    <row r="838" spans="1:26" ht="15.6" x14ac:dyDescent="0.25">
      <c r="A838" s="122"/>
      <c r="B838" s="122"/>
      <c r="C838" s="122"/>
      <c r="D838" s="122"/>
      <c r="E838" s="122"/>
      <c r="F838" s="121"/>
      <c r="G838" s="122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</row>
    <row r="839" spans="1:26" ht="15.6" x14ac:dyDescent="0.25">
      <c r="A839" s="122"/>
      <c r="B839" s="122"/>
      <c r="C839" s="122"/>
      <c r="D839" s="122"/>
      <c r="E839" s="122"/>
      <c r="F839" s="121"/>
      <c r="G839" s="122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</row>
    <row r="840" spans="1:26" ht="15.6" x14ac:dyDescent="0.25">
      <c r="A840" s="122"/>
      <c r="B840" s="122"/>
      <c r="C840" s="122"/>
      <c r="D840" s="122"/>
      <c r="E840" s="122"/>
      <c r="F840" s="121"/>
      <c r="G840" s="122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</row>
    <row r="841" spans="1:26" ht="15.6" x14ac:dyDescent="0.25">
      <c r="A841" s="122"/>
      <c r="B841" s="122"/>
      <c r="C841" s="122"/>
      <c r="D841" s="122"/>
      <c r="E841" s="122"/>
      <c r="F841" s="121"/>
      <c r="G841" s="122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</row>
    <row r="842" spans="1:26" ht="15.6" x14ac:dyDescent="0.25">
      <c r="A842" s="122"/>
      <c r="B842" s="122"/>
      <c r="C842" s="122"/>
      <c r="D842" s="122"/>
      <c r="E842" s="122"/>
      <c r="F842" s="121"/>
      <c r="G842" s="122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</row>
    <row r="843" spans="1:26" ht="15.6" x14ac:dyDescent="0.25">
      <c r="A843" s="122"/>
      <c r="B843" s="122"/>
      <c r="C843" s="122"/>
      <c r="D843" s="122"/>
      <c r="E843" s="122"/>
      <c r="F843" s="121"/>
      <c r="G843" s="122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</row>
    <row r="844" spans="1:26" ht="15.6" x14ac:dyDescent="0.25">
      <c r="A844" s="122"/>
      <c r="B844" s="122"/>
      <c r="C844" s="122"/>
      <c r="D844" s="122"/>
      <c r="E844" s="122"/>
      <c r="F844" s="121"/>
      <c r="G844" s="122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</row>
    <row r="845" spans="1:26" ht="15.6" x14ac:dyDescent="0.25">
      <c r="A845" s="122"/>
      <c r="B845" s="122"/>
      <c r="C845" s="122"/>
      <c r="D845" s="122"/>
      <c r="E845" s="122"/>
      <c r="F845" s="121"/>
      <c r="G845" s="122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</row>
    <row r="846" spans="1:26" ht="15.6" x14ac:dyDescent="0.25">
      <c r="A846" s="122"/>
      <c r="B846" s="122"/>
      <c r="C846" s="122"/>
      <c r="D846" s="122"/>
      <c r="E846" s="122"/>
      <c r="F846" s="121"/>
      <c r="G846" s="122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</row>
    <row r="847" spans="1:26" ht="15.6" x14ac:dyDescent="0.25">
      <c r="A847" s="122"/>
      <c r="B847" s="122"/>
      <c r="C847" s="122"/>
      <c r="D847" s="122"/>
      <c r="E847" s="122"/>
      <c r="F847" s="121"/>
      <c r="G847" s="122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</row>
    <row r="848" spans="1:26" ht="15.6" x14ac:dyDescent="0.25">
      <c r="A848" s="122"/>
      <c r="B848" s="122"/>
      <c r="C848" s="122"/>
      <c r="D848" s="122"/>
      <c r="E848" s="122"/>
      <c r="F848" s="121"/>
      <c r="G848" s="122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</row>
    <row r="849" spans="1:26" ht="15.6" x14ac:dyDescent="0.25">
      <c r="A849" s="122"/>
      <c r="B849" s="122"/>
      <c r="C849" s="122"/>
      <c r="D849" s="122"/>
      <c r="E849" s="122"/>
      <c r="F849" s="121"/>
      <c r="G849" s="122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</row>
    <row r="850" spans="1:26" ht="15.6" x14ac:dyDescent="0.25">
      <c r="A850" s="122"/>
      <c r="B850" s="122"/>
      <c r="C850" s="122"/>
      <c r="D850" s="122"/>
      <c r="E850" s="122"/>
      <c r="F850" s="121"/>
      <c r="G850" s="122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</row>
    <row r="851" spans="1:26" ht="15.6" x14ac:dyDescent="0.25">
      <c r="A851" s="122"/>
      <c r="B851" s="122"/>
      <c r="C851" s="122"/>
      <c r="D851" s="122"/>
      <c r="E851" s="122"/>
      <c r="F851" s="121"/>
      <c r="G851" s="122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</row>
    <row r="852" spans="1:26" ht="15.6" x14ac:dyDescent="0.25">
      <c r="A852" s="122"/>
      <c r="B852" s="122"/>
      <c r="C852" s="122"/>
      <c r="D852" s="122"/>
      <c r="E852" s="122"/>
      <c r="F852" s="121"/>
      <c r="G852" s="122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</row>
    <row r="853" spans="1:26" ht="15.6" x14ac:dyDescent="0.25">
      <c r="A853" s="122"/>
      <c r="B853" s="122"/>
      <c r="C853" s="122"/>
      <c r="D853" s="122"/>
      <c r="E853" s="122"/>
      <c r="F853" s="121"/>
      <c r="G853" s="122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</row>
    <row r="854" spans="1:26" ht="15.6" x14ac:dyDescent="0.25">
      <c r="A854" s="122"/>
      <c r="B854" s="122"/>
      <c r="C854" s="122"/>
      <c r="D854" s="122"/>
      <c r="E854" s="122"/>
      <c r="F854" s="121"/>
      <c r="G854" s="122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</row>
    <row r="855" spans="1:26" ht="15.6" x14ac:dyDescent="0.25">
      <c r="A855" s="122"/>
      <c r="B855" s="122"/>
      <c r="C855" s="122"/>
      <c r="D855" s="122"/>
      <c r="E855" s="122"/>
      <c r="F855" s="121"/>
      <c r="G855" s="122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</row>
    <row r="856" spans="1:26" ht="15.6" x14ac:dyDescent="0.25">
      <c r="A856" s="122"/>
      <c r="B856" s="122"/>
      <c r="C856" s="122"/>
      <c r="D856" s="122"/>
      <c r="E856" s="122"/>
      <c r="F856" s="121"/>
      <c r="G856" s="122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</row>
    <row r="857" spans="1:26" ht="15.6" x14ac:dyDescent="0.25">
      <c r="A857" s="122"/>
      <c r="B857" s="122"/>
      <c r="C857" s="122"/>
      <c r="D857" s="122"/>
      <c r="E857" s="122"/>
      <c r="F857" s="121"/>
      <c r="G857" s="122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</row>
    <row r="858" spans="1:26" ht="15.6" x14ac:dyDescent="0.25">
      <c r="A858" s="122"/>
      <c r="B858" s="122"/>
      <c r="C858" s="122"/>
      <c r="D858" s="122"/>
      <c r="E858" s="122"/>
      <c r="F858" s="121"/>
      <c r="G858" s="122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</row>
    <row r="859" spans="1:26" ht="15.6" x14ac:dyDescent="0.25">
      <c r="A859" s="122"/>
      <c r="B859" s="122"/>
      <c r="C859" s="122"/>
      <c r="D859" s="122"/>
      <c r="E859" s="122"/>
      <c r="F859" s="121"/>
      <c r="G859" s="122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</row>
    <row r="860" spans="1:26" ht="15.6" x14ac:dyDescent="0.25">
      <c r="A860" s="122"/>
      <c r="B860" s="122"/>
      <c r="C860" s="122"/>
      <c r="D860" s="122"/>
      <c r="E860" s="122"/>
      <c r="F860" s="121"/>
      <c r="G860" s="122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</row>
    <row r="861" spans="1:26" ht="15.6" x14ac:dyDescent="0.25">
      <c r="A861" s="122"/>
      <c r="B861" s="122"/>
      <c r="C861" s="122"/>
      <c r="D861" s="122"/>
      <c r="E861" s="122"/>
      <c r="F861" s="121"/>
      <c r="G861" s="122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</row>
    <row r="862" spans="1:26" ht="15.6" x14ac:dyDescent="0.25">
      <c r="A862" s="122"/>
      <c r="B862" s="122"/>
      <c r="C862" s="122"/>
      <c r="D862" s="122"/>
      <c r="E862" s="122"/>
      <c r="F862" s="121"/>
      <c r="G862" s="122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</row>
    <row r="863" spans="1:26" ht="15.6" x14ac:dyDescent="0.25">
      <c r="A863" s="122"/>
      <c r="B863" s="122"/>
      <c r="C863" s="122"/>
      <c r="D863" s="122"/>
      <c r="E863" s="122"/>
      <c r="F863" s="121"/>
      <c r="G863" s="122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</row>
    <row r="864" spans="1:26" ht="15.6" x14ac:dyDescent="0.25">
      <c r="A864" s="122"/>
      <c r="B864" s="122"/>
      <c r="C864" s="122"/>
      <c r="D864" s="122"/>
      <c r="E864" s="122"/>
      <c r="F864" s="121"/>
      <c r="G864" s="122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</row>
    <row r="865" spans="1:26" ht="15.6" x14ac:dyDescent="0.25">
      <c r="A865" s="122"/>
      <c r="B865" s="122"/>
      <c r="C865" s="122"/>
      <c r="D865" s="122"/>
      <c r="E865" s="122"/>
      <c r="F865" s="121"/>
      <c r="G865" s="122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</row>
    <row r="866" spans="1:26" ht="15.6" x14ac:dyDescent="0.25">
      <c r="A866" s="122"/>
      <c r="B866" s="122"/>
      <c r="C866" s="122"/>
      <c r="D866" s="122"/>
      <c r="E866" s="122"/>
      <c r="F866" s="121"/>
      <c r="G866" s="122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</row>
    <row r="867" spans="1:26" ht="15.6" x14ac:dyDescent="0.25">
      <c r="A867" s="122"/>
      <c r="B867" s="122"/>
      <c r="C867" s="122"/>
      <c r="D867" s="122"/>
      <c r="E867" s="122"/>
      <c r="F867" s="121"/>
      <c r="G867" s="122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</row>
    <row r="868" spans="1:26" ht="15.6" x14ac:dyDescent="0.25">
      <c r="A868" s="122"/>
      <c r="B868" s="122"/>
      <c r="C868" s="122"/>
      <c r="D868" s="122"/>
      <c r="E868" s="122"/>
      <c r="F868" s="121"/>
      <c r="G868" s="122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</row>
    <row r="869" spans="1:26" ht="15.6" x14ac:dyDescent="0.25">
      <c r="A869" s="122"/>
      <c r="B869" s="122"/>
      <c r="C869" s="122"/>
      <c r="D869" s="122"/>
      <c r="E869" s="122"/>
      <c r="F869" s="121"/>
      <c r="G869" s="122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</row>
    <row r="870" spans="1:26" ht="15.6" x14ac:dyDescent="0.25">
      <c r="A870" s="122"/>
      <c r="B870" s="122"/>
      <c r="C870" s="122"/>
      <c r="D870" s="122"/>
      <c r="E870" s="122"/>
      <c r="F870" s="121"/>
      <c r="G870" s="122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</row>
    <row r="871" spans="1:26" ht="15.6" x14ac:dyDescent="0.25">
      <c r="A871" s="122"/>
      <c r="B871" s="122"/>
      <c r="C871" s="122"/>
      <c r="D871" s="122"/>
      <c r="E871" s="122"/>
      <c r="F871" s="121"/>
      <c r="G871" s="122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</row>
    <row r="872" spans="1:26" ht="15.6" x14ac:dyDescent="0.25">
      <c r="A872" s="122"/>
      <c r="B872" s="122"/>
      <c r="C872" s="122"/>
      <c r="D872" s="122"/>
      <c r="E872" s="122"/>
      <c r="F872" s="121"/>
      <c r="G872" s="122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</row>
    <row r="873" spans="1:26" ht="15.6" x14ac:dyDescent="0.25">
      <c r="A873" s="122"/>
      <c r="B873" s="122"/>
      <c r="C873" s="122"/>
      <c r="D873" s="122"/>
      <c r="E873" s="122"/>
      <c r="F873" s="121"/>
      <c r="G873" s="122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</row>
    <row r="874" spans="1:26" ht="15.6" x14ac:dyDescent="0.25">
      <c r="A874" s="122"/>
      <c r="B874" s="122"/>
      <c r="C874" s="122"/>
      <c r="D874" s="122"/>
      <c r="E874" s="122"/>
      <c r="F874" s="121"/>
      <c r="G874" s="122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</row>
    <row r="875" spans="1:26" ht="15.6" x14ac:dyDescent="0.25">
      <c r="A875" s="122"/>
      <c r="B875" s="122"/>
      <c r="C875" s="122"/>
      <c r="D875" s="122"/>
      <c r="E875" s="122"/>
      <c r="F875" s="121"/>
      <c r="G875" s="122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</row>
    <row r="876" spans="1:26" ht="15.6" x14ac:dyDescent="0.25">
      <c r="A876" s="122"/>
      <c r="B876" s="122"/>
      <c r="C876" s="122"/>
      <c r="D876" s="122"/>
      <c r="E876" s="122"/>
      <c r="F876" s="121"/>
      <c r="G876" s="122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</row>
    <row r="877" spans="1:26" ht="15.6" x14ac:dyDescent="0.25">
      <c r="A877" s="122"/>
      <c r="B877" s="122"/>
      <c r="C877" s="122"/>
      <c r="D877" s="122"/>
      <c r="E877" s="122"/>
      <c r="F877" s="121"/>
      <c r="G877" s="122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</row>
    <row r="878" spans="1:26" ht="15.6" x14ac:dyDescent="0.25">
      <c r="A878" s="122"/>
      <c r="B878" s="122"/>
      <c r="C878" s="122"/>
      <c r="D878" s="122"/>
      <c r="E878" s="122"/>
      <c r="F878" s="121"/>
      <c r="G878" s="122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</row>
    <row r="879" spans="1:26" ht="15.6" x14ac:dyDescent="0.25">
      <c r="A879" s="122"/>
      <c r="B879" s="122"/>
      <c r="C879" s="122"/>
      <c r="D879" s="122"/>
      <c r="E879" s="122"/>
      <c r="F879" s="121"/>
      <c r="G879" s="122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</row>
    <row r="880" spans="1:26" ht="15.6" x14ac:dyDescent="0.25">
      <c r="A880" s="122"/>
      <c r="B880" s="122"/>
      <c r="C880" s="122"/>
      <c r="D880" s="122"/>
      <c r="E880" s="122"/>
      <c r="F880" s="121"/>
      <c r="G880" s="122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</row>
    <row r="881" spans="1:26" ht="15.6" x14ac:dyDescent="0.25">
      <c r="A881" s="122"/>
      <c r="B881" s="122"/>
      <c r="C881" s="122"/>
      <c r="D881" s="122"/>
      <c r="E881" s="122"/>
      <c r="F881" s="121"/>
      <c r="G881" s="122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</row>
    <row r="882" spans="1:26" ht="15.6" x14ac:dyDescent="0.25">
      <c r="A882" s="122"/>
      <c r="B882" s="122"/>
      <c r="C882" s="122"/>
      <c r="D882" s="122"/>
      <c r="E882" s="122"/>
      <c r="F882" s="121"/>
      <c r="G882" s="122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</row>
    <row r="883" spans="1:26" ht="15.6" x14ac:dyDescent="0.25">
      <c r="A883" s="122"/>
      <c r="B883" s="122"/>
      <c r="C883" s="122"/>
      <c r="D883" s="122"/>
      <c r="E883" s="122"/>
      <c r="F883" s="121"/>
      <c r="G883" s="122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</row>
    <row r="884" spans="1:26" ht="15.6" x14ac:dyDescent="0.25">
      <c r="A884" s="122"/>
      <c r="B884" s="122"/>
      <c r="C884" s="122"/>
      <c r="D884" s="122"/>
      <c r="E884" s="122"/>
      <c r="F884" s="121"/>
      <c r="G884" s="122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</row>
    <row r="885" spans="1:26" ht="15.6" x14ac:dyDescent="0.25">
      <c r="A885" s="122"/>
      <c r="B885" s="122"/>
      <c r="C885" s="122"/>
      <c r="D885" s="122"/>
      <c r="E885" s="122"/>
      <c r="F885" s="121"/>
      <c r="G885" s="122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</row>
    <row r="886" spans="1:26" ht="15.6" x14ac:dyDescent="0.25">
      <c r="A886" s="122"/>
      <c r="B886" s="122"/>
      <c r="C886" s="122"/>
      <c r="D886" s="122"/>
      <c r="E886" s="122"/>
      <c r="F886" s="121"/>
      <c r="G886" s="122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</row>
    <row r="887" spans="1:26" ht="15.6" x14ac:dyDescent="0.25">
      <c r="A887" s="122"/>
      <c r="B887" s="122"/>
      <c r="C887" s="122"/>
      <c r="D887" s="122"/>
      <c r="E887" s="122"/>
      <c r="F887" s="121"/>
      <c r="G887" s="122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</row>
    <row r="888" spans="1:26" ht="15.6" x14ac:dyDescent="0.25">
      <c r="A888" s="122"/>
      <c r="B888" s="122"/>
      <c r="C888" s="122"/>
      <c r="D888" s="122"/>
      <c r="E888" s="122"/>
      <c r="F888" s="121"/>
      <c r="G888" s="122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</row>
    <row r="889" spans="1:26" ht="15.6" x14ac:dyDescent="0.25">
      <c r="A889" s="122"/>
      <c r="B889" s="122"/>
      <c r="C889" s="122"/>
      <c r="D889" s="122"/>
      <c r="E889" s="122"/>
      <c r="F889" s="121"/>
      <c r="G889" s="122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</row>
    <row r="890" spans="1:26" ht="15.6" x14ac:dyDescent="0.25">
      <c r="A890" s="122"/>
      <c r="B890" s="122"/>
      <c r="C890" s="122"/>
      <c r="D890" s="122"/>
      <c r="E890" s="122"/>
      <c r="F890" s="121"/>
      <c r="G890" s="122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</row>
    <row r="891" spans="1:26" ht="15.6" x14ac:dyDescent="0.25">
      <c r="A891" s="122"/>
      <c r="B891" s="122"/>
      <c r="C891" s="122"/>
      <c r="D891" s="122"/>
      <c r="E891" s="122"/>
      <c r="F891" s="121"/>
      <c r="G891" s="122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</row>
    <row r="892" spans="1:26" ht="15.6" x14ac:dyDescent="0.25">
      <c r="A892" s="122"/>
      <c r="B892" s="122"/>
      <c r="C892" s="122"/>
      <c r="D892" s="122"/>
      <c r="E892" s="122"/>
      <c r="F892" s="121"/>
      <c r="G892" s="122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</row>
    <row r="893" spans="1:26" ht="15.6" x14ac:dyDescent="0.25">
      <c r="A893" s="122"/>
      <c r="B893" s="122"/>
      <c r="C893" s="122"/>
      <c r="D893" s="122"/>
      <c r="E893" s="122"/>
      <c r="F893" s="121"/>
      <c r="G893" s="122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</row>
    <row r="894" spans="1:26" ht="15.6" x14ac:dyDescent="0.25">
      <c r="A894" s="122"/>
      <c r="B894" s="122"/>
      <c r="C894" s="122"/>
      <c r="D894" s="122"/>
      <c r="E894" s="122"/>
      <c r="F894" s="121"/>
      <c r="G894" s="122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</row>
    <row r="895" spans="1:26" ht="15.6" x14ac:dyDescent="0.25">
      <c r="A895" s="122"/>
      <c r="B895" s="122"/>
      <c r="C895" s="122"/>
      <c r="D895" s="122"/>
      <c r="E895" s="122"/>
      <c r="F895" s="121"/>
      <c r="G895" s="122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</row>
    <row r="896" spans="1:26" ht="15.6" x14ac:dyDescent="0.25">
      <c r="A896" s="122"/>
      <c r="B896" s="122"/>
      <c r="C896" s="122"/>
      <c r="D896" s="122"/>
      <c r="E896" s="122"/>
      <c r="F896" s="121"/>
      <c r="G896" s="122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</row>
    <row r="897" spans="1:26" ht="15.6" x14ac:dyDescent="0.25">
      <c r="A897" s="122"/>
      <c r="B897" s="122"/>
      <c r="C897" s="122"/>
      <c r="D897" s="122"/>
      <c r="E897" s="122"/>
      <c r="F897" s="121"/>
      <c r="G897" s="122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</row>
    <row r="898" spans="1:26" ht="15.6" x14ac:dyDescent="0.25">
      <c r="A898" s="122"/>
      <c r="B898" s="122"/>
      <c r="C898" s="122"/>
      <c r="D898" s="122"/>
      <c r="E898" s="122"/>
      <c r="F898" s="121"/>
      <c r="G898" s="122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</row>
    <row r="899" spans="1:26" ht="15.6" x14ac:dyDescent="0.25">
      <c r="A899" s="122"/>
      <c r="B899" s="122"/>
      <c r="C899" s="122"/>
      <c r="D899" s="122"/>
      <c r="E899" s="122"/>
      <c r="F899" s="121"/>
      <c r="G899" s="122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</row>
    <row r="900" spans="1:26" ht="15.6" x14ac:dyDescent="0.25">
      <c r="A900" s="122"/>
      <c r="B900" s="122"/>
      <c r="C900" s="122"/>
      <c r="D900" s="122"/>
      <c r="E900" s="122"/>
      <c r="F900" s="121"/>
      <c r="G900" s="122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</row>
    <row r="901" spans="1:26" ht="15.6" x14ac:dyDescent="0.25">
      <c r="A901" s="122"/>
      <c r="B901" s="122"/>
      <c r="C901" s="122"/>
      <c r="D901" s="122"/>
      <c r="E901" s="122"/>
      <c r="F901" s="121"/>
      <c r="G901" s="122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</row>
    <row r="902" spans="1:26" ht="15.6" x14ac:dyDescent="0.25">
      <c r="A902" s="122"/>
      <c r="B902" s="122"/>
      <c r="C902" s="122"/>
      <c r="D902" s="122"/>
      <c r="E902" s="122"/>
      <c r="F902" s="121"/>
      <c r="G902" s="122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</row>
    <row r="903" spans="1:26" ht="15.6" x14ac:dyDescent="0.25">
      <c r="A903" s="122"/>
      <c r="B903" s="122"/>
      <c r="C903" s="122"/>
      <c r="D903" s="122"/>
      <c r="E903" s="122"/>
      <c r="F903" s="121"/>
      <c r="G903" s="122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</row>
    <row r="904" spans="1:26" ht="15.6" x14ac:dyDescent="0.25">
      <c r="A904" s="122"/>
      <c r="B904" s="122"/>
      <c r="C904" s="122"/>
      <c r="D904" s="122"/>
      <c r="E904" s="122"/>
      <c r="F904" s="121"/>
      <c r="G904" s="122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</row>
    <row r="905" spans="1:26" ht="15.6" x14ac:dyDescent="0.25">
      <c r="A905" s="122"/>
      <c r="B905" s="122"/>
      <c r="C905" s="122"/>
      <c r="D905" s="122"/>
      <c r="E905" s="122"/>
      <c r="F905" s="121"/>
      <c r="G905" s="122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</row>
    <row r="906" spans="1:26" ht="15.6" x14ac:dyDescent="0.25">
      <c r="A906" s="122"/>
      <c r="B906" s="122"/>
      <c r="C906" s="122"/>
      <c r="D906" s="122"/>
      <c r="E906" s="122"/>
      <c r="F906" s="121"/>
      <c r="G906" s="122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</row>
    <row r="907" spans="1:26" ht="15.6" x14ac:dyDescent="0.25">
      <c r="A907" s="122"/>
      <c r="B907" s="122"/>
      <c r="C907" s="122"/>
      <c r="D907" s="122"/>
      <c r="E907" s="122"/>
      <c r="F907" s="121"/>
      <c r="G907" s="122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</row>
    <row r="908" spans="1:26" ht="15.6" x14ac:dyDescent="0.25">
      <c r="A908" s="122"/>
      <c r="B908" s="122"/>
      <c r="C908" s="122"/>
      <c r="D908" s="122"/>
      <c r="E908" s="122"/>
      <c r="F908" s="121"/>
      <c r="G908" s="122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</row>
    <row r="909" spans="1:26" ht="15.6" x14ac:dyDescent="0.25">
      <c r="A909" s="122"/>
      <c r="B909" s="122"/>
      <c r="C909" s="122"/>
      <c r="D909" s="122"/>
      <c r="E909" s="122"/>
      <c r="F909" s="121"/>
      <c r="G909" s="122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</row>
    <row r="910" spans="1:26" ht="15.6" x14ac:dyDescent="0.25">
      <c r="A910" s="122"/>
      <c r="B910" s="122"/>
      <c r="C910" s="122"/>
      <c r="D910" s="122"/>
      <c r="E910" s="122"/>
      <c r="F910" s="121"/>
      <c r="G910" s="122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</row>
    <row r="911" spans="1:26" ht="15.6" x14ac:dyDescent="0.25">
      <c r="A911" s="122"/>
      <c r="B911" s="122"/>
      <c r="C911" s="122"/>
      <c r="D911" s="122"/>
      <c r="E911" s="122"/>
      <c r="F911" s="121"/>
      <c r="G911" s="122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</row>
    <row r="912" spans="1:26" ht="15.6" x14ac:dyDescent="0.25">
      <c r="A912" s="122"/>
      <c r="B912" s="122"/>
      <c r="C912" s="122"/>
      <c r="D912" s="122"/>
      <c r="E912" s="122"/>
      <c r="F912" s="121"/>
      <c r="G912" s="122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</row>
    <row r="913" spans="1:26" ht="15.6" x14ac:dyDescent="0.25">
      <c r="A913" s="122"/>
      <c r="B913" s="122"/>
      <c r="C913" s="122"/>
      <c r="D913" s="122"/>
      <c r="E913" s="122"/>
      <c r="F913" s="121"/>
      <c r="G913" s="122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</row>
    <row r="914" spans="1:26" ht="15.6" x14ac:dyDescent="0.25">
      <c r="A914" s="122"/>
      <c r="B914" s="122"/>
      <c r="C914" s="122"/>
      <c r="D914" s="122"/>
      <c r="E914" s="122"/>
      <c r="F914" s="121"/>
      <c r="G914" s="122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</row>
    <row r="915" spans="1:26" ht="15.6" x14ac:dyDescent="0.25">
      <c r="A915" s="122"/>
      <c r="B915" s="122"/>
      <c r="C915" s="122"/>
      <c r="D915" s="122"/>
      <c r="E915" s="122"/>
      <c r="F915" s="121"/>
      <c r="G915" s="122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</row>
    <row r="916" spans="1:26" ht="15.6" x14ac:dyDescent="0.25">
      <c r="A916" s="122"/>
      <c r="B916" s="122"/>
      <c r="C916" s="122"/>
      <c r="D916" s="122"/>
      <c r="E916" s="122"/>
      <c r="F916" s="121"/>
      <c r="G916" s="122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</row>
    <row r="917" spans="1:26" ht="15.6" x14ac:dyDescent="0.25">
      <c r="A917" s="122"/>
      <c r="B917" s="122"/>
      <c r="C917" s="122"/>
      <c r="D917" s="122"/>
      <c r="E917" s="122"/>
      <c r="F917" s="121"/>
      <c r="G917" s="122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</row>
    <row r="918" spans="1:26" ht="15.6" x14ac:dyDescent="0.25">
      <c r="A918" s="122"/>
      <c r="B918" s="122"/>
      <c r="C918" s="122"/>
      <c r="D918" s="122"/>
      <c r="E918" s="122"/>
      <c r="F918" s="121"/>
      <c r="G918" s="122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</row>
    <row r="919" spans="1:26" ht="15.6" x14ac:dyDescent="0.25">
      <c r="A919" s="122"/>
      <c r="B919" s="122"/>
      <c r="C919" s="122"/>
      <c r="D919" s="122"/>
      <c r="E919" s="122"/>
      <c r="F919" s="121"/>
      <c r="G919" s="122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</row>
    <row r="920" spans="1:26" ht="15.6" x14ac:dyDescent="0.25">
      <c r="A920" s="122"/>
      <c r="B920" s="122"/>
      <c r="C920" s="122"/>
      <c r="D920" s="122"/>
      <c r="E920" s="122"/>
      <c r="F920" s="121"/>
      <c r="G920" s="122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</row>
    <row r="921" spans="1:26" ht="15.6" x14ac:dyDescent="0.25">
      <c r="A921" s="122"/>
      <c r="B921" s="122"/>
      <c r="C921" s="122"/>
      <c r="D921" s="122"/>
      <c r="E921" s="122"/>
      <c r="F921" s="121"/>
      <c r="G921" s="122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</row>
    <row r="922" spans="1:26" ht="15.6" x14ac:dyDescent="0.25">
      <c r="A922" s="122"/>
      <c r="B922" s="122"/>
      <c r="C922" s="122"/>
      <c r="D922" s="122"/>
      <c r="E922" s="122"/>
      <c r="F922" s="121"/>
      <c r="G922" s="122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</row>
    <row r="923" spans="1:26" ht="15.6" x14ac:dyDescent="0.25">
      <c r="A923" s="122"/>
      <c r="B923" s="122"/>
      <c r="C923" s="122"/>
      <c r="D923" s="122"/>
      <c r="E923" s="122"/>
      <c r="F923" s="121"/>
      <c r="G923" s="122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</row>
    <row r="924" spans="1:26" ht="15.6" x14ac:dyDescent="0.25">
      <c r="A924" s="122"/>
      <c r="B924" s="122"/>
      <c r="C924" s="122"/>
      <c r="D924" s="122"/>
      <c r="E924" s="122"/>
      <c r="F924" s="121"/>
      <c r="G924" s="122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</row>
    <row r="925" spans="1:26" ht="15.6" x14ac:dyDescent="0.25">
      <c r="A925" s="122"/>
      <c r="B925" s="122"/>
      <c r="C925" s="122"/>
      <c r="D925" s="122"/>
      <c r="E925" s="122"/>
      <c r="F925" s="121"/>
      <c r="G925" s="122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</row>
    <row r="926" spans="1:26" ht="15.6" x14ac:dyDescent="0.25">
      <c r="A926" s="122"/>
      <c r="B926" s="122"/>
      <c r="C926" s="122"/>
      <c r="D926" s="122"/>
      <c r="E926" s="122"/>
      <c r="F926" s="121"/>
      <c r="G926" s="122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</row>
    <row r="927" spans="1:26" ht="15.6" x14ac:dyDescent="0.25">
      <c r="A927" s="122"/>
      <c r="B927" s="122"/>
      <c r="C927" s="122"/>
      <c r="D927" s="122"/>
      <c r="E927" s="122"/>
      <c r="F927" s="121"/>
      <c r="G927" s="122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</row>
    <row r="928" spans="1:26" ht="15.6" x14ac:dyDescent="0.25">
      <c r="A928" s="122"/>
      <c r="B928" s="122"/>
      <c r="C928" s="122"/>
      <c r="D928" s="122"/>
      <c r="E928" s="122"/>
      <c r="F928" s="121"/>
      <c r="G928" s="122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</row>
    <row r="929" spans="1:26" ht="15.6" x14ac:dyDescent="0.25">
      <c r="A929" s="122"/>
      <c r="B929" s="122"/>
      <c r="C929" s="122"/>
      <c r="D929" s="122"/>
      <c r="E929" s="122"/>
      <c r="F929" s="121"/>
      <c r="G929" s="122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</row>
    <row r="930" spans="1:26" ht="15.6" x14ac:dyDescent="0.25">
      <c r="A930" s="122"/>
      <c r="B930" s="122"/>
      <c r="C930" s="122"/>
      <c r="D930" s="122"/>
      <c r="E930" s="122"/>
      <c r="F930" s="121"/>
      <c r="G930" s="122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</row>
    <row r="931" spans="1:26" ht="15.6" x14ac:dyDescent="0.25">
      <c r="A931" s="122"/>
      <c r="B931" s="122"/>
      <c r="C931" s="122"/>
      <c r="D931" s="122"/>
      <c r="E931" s="122"/>
      <c r="F931" s="121"/>
      <c r="G931" s="122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</row>
    <row r="932" spans="1:26" ht="15.6" x14ac:dyDescent="0.25">
      <c r="A932" s="122"/>
      <c r="B932" s="122"/>
      <c r="C932" s="122"/>
      <c r="D932" s="122"/>
      <c r="E932" s="122"/>
      <c r="F932" s="121"/>
      <c r="G932" s="122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</row>
    <row r="933" spans="1:26" ht="15.6" x14ac:dyDescent="0.25">
      <c r="A933" s="122"/>
      <c r="B933" s="122"/>
      <c r="C933" s="122"/>
      <c r="D933" s="122"/>
      <c r="E933" s="122"/>
      <c r="F933" s="121"/>
      <c r="G933" s="122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</row>
    <row r="934" spans="1:26" ht="15.6" x14ac:dyDescent="0.25">
      <c r="A934" s="122"/>
      <c r="B934" s="122"/>
      <c r="C934" s="122"/>
      <c r="D934" s="122"/>
      <c r="E934" s="122"/>
      <c r="F934" s="121"/>
      <c r="G934" s="122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</row>
    <row r="935" spans="1:26" ht="15.6" x14ac:dyDescent="0.25">
      <c r="A935" s="122"/>
      <c r="B935" s="122"/>
      <c r="C935" s="122"/>
      <c r="D935" s="122"/>
      <c r="E935" s="122"/>
      <c r="F935" s="121"/>
      <c r="G935" s="122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</row>
    <row r="936" spans="1:26" ht="15.6" x14ac:dyDescent="0.25">
      <c r="A936" s="122"/>
      <c r="B936" s="122"/>
      <c r="C936" s="122"/>
      <c r="D936" s="122"/>
      <c r="E936" s="122"/>
      <c r="F936" s="121"/>
      <c r="G936" s="122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</row>
    <row r="937" spans="1:26" ht="15.6" x14ac:dyDescent="0.25">
      <c r="A937" s="122"/>
      <c r="B937" s="122"/>
      <c r="C937" s="122"/>
      <c r="D937" s="122"/>
      <c r="E937" s="122"/>
      <c r="F937" s="121"/>
      <c r="G937" s="122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</row>
    <row r="938" spans="1:26" ht="15.6" x14ac:dyDescent="0.25">
      <c r="A938" s="122"/>
      <c r="B938" s="122"/>
      <c r="C938" s="122"/>
      <c r="D938" s="122"/>
      <c r="E938" s="122"/>
      <c r="F938" s="121"/>
      <c r="G938" s="122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</row>
    <row r="939" spans="1:26" ht="15.6" x14ac:dyDescent="0.25">
      <c r="A939" s="122"/>
      <c r="B939" s="122"/>
      <c r="C939" s="122"/>
      <c r="D939" s="122"/>
      <c r="E939" s="122"/>
      <c r="F939" s="121"/>
      <c r="G939" s="122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</row>
    <row r="940" spans="1:26" ht="15.6" x14ac:dyDescent="0.25">
      <c r="A940" s="122"/>
      <c r="B940" s="122"/>
      <c r="C940" s="122"/>
      <c r="D940" s="122"/>
      <c r="E940" s="122"/>
      <c r="F940" s="121"/>
      <c r="G940" s="122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</row>
    <row r="941" spans="1:26" ht="15.6" x14ac:dyDescent="0.25">
      <c r="A941" s="122"/>
      <c r="B941" s="122"/>
      <c r="C941" s="122"/>
      <c r="D941" s="122"/>
      <c r="E941" s="122"/>
      <c r="F941" s="121"/>
      <c r="G941" s="122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</row>
    <row r="942" spans="1:26" ht="15.6" x14ac:dyDescent="0.25">
      <c r="A942" s="122"/>
      <c r="B942" s="122"/>
      <c r="C942" s="122"/>
      <c r="D942" s="122"/>
      <c r="E942" s="122"/>
      <c r="F942" s="121"/>
      <c r="G942" s="122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</row>
    <row r="943" spans="1:26" ht="15.6" x14ac:dyDescent="0.25">
      <c r="A943" s="122"/>
      <c r="B943" s="122"/>
      <c r="C943" s="122"/>
      <c r="D943" s="122"/>
      <c r="E943" s="122"/>
      <c r="F943" s="121"/>
      <c r="G943" s="122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</row>
    <row r="944" spans="1:26" ht="15.6" x14ac:dyDescent="0.25">
      <c r="A944" s="122"/>
      <c r="B944" s="122"/>
      <c r="C944" s="122"/>
      <c r="D944" s="122"/>
      <c r="E944" s="122"/>
      <c r="F944" s="121"/>
      <c r="G944" s="122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</row>
    <row r="945" spans="1:26" ht="15.6" x14ac:dyDescent="0.25">
      <c r="A945" s="122"/>
      <c r="B945" s="122"/>
      <c r="C945" s="122"/>
      <c r="D945" s="122"/>
      <c r="E945" s="122"/>
      <c r="F945" s="121"/>
      <c r="G945" s="122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</row>
    <row r="946" spans="1:26" ht="15.6" x14ac:dyDescent="0.25">
      <c r="A946" s="122"/>
      <c r="B946" s="122"/>
      <c r="C946" s="122"/>
      <c r="D946" s="122"/>
      <c r="E946" s="122"/>
      <c r="F946" s="121"/>
      <c r="G946" s="122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</row>
    <row r="947" spans="1:26" ht="15.6" x14ac:dyDescent="0.25">
      <c r="A947" s="122"/>
      <c r="B947" s="122"/>
      <c r="C947" s="122"/>
      <c r="D947" s="122"/>
      <c r="E947" s="122"/>
      <c r="F947" s="121"/>
      <c r="G947" s="122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</row>
    <row r="948" spans="1:26" ht="15.6" x14ac:dyDescent="0.25">
      <c r="A948" s="122"/>
      <c r="B948" s="122"/>
      <c r="C948" s="122"/>
      <c r="D948" s="122"/>
      <c r="E948" s="122"/>
      <c r="F948" s="121"/>
      <c r="G948" s="122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</row>
    <row r="949" spans="1:26" ht="15.6" x14ac:dyDescent="0.25">
      <c r="A949" s="122"/>
      <c r="B949" s="122"/>
      <c r="C949" s="122"/>
      <c r="D949" s="122"/>
      <c r="E949" s="122"/>
      <c r="F949" s="121"/>
      <c r="G949" s="122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</row>
    <row r="950" spans="1:26" ht="15.6" x14ac:dyDescent="0.25">
      <c r="A950" s="122"/>
      <c r="B950" s="122"/>
      <c r="C950" s="122"/>
      <c r="D950" s="122"/>
      <c r="E950" s="122"/>
      <c r="F950" s="121"/>
      <c r="G950" s="122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</row>
    <row r="951" spans="1:26" ht="15.6" x14ac:dyDescent="0.25">
      <c r="A951" s="122"/>
      <c r="B951" s="122"/>
      <c r="C951" s="122"/>
      <c r="D951" s="122"/>
      <c r="E951" s="122"/>
      <c r="F951" s="121"/>
      <c r="G951" s="122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</row>
    <row r="952" spans="1:26" ht="15.6" x14ac:dyDescent="0.25">
      <c r="A952" s="122"/>
      <c r="B952" s="122"/>
      <c r="C952" s="122"/>
      <c r="D952" s="122"/>
      <c r="E952" s="122"/>
      <c r="F952" s="121"/>
      <c r="G952" s="122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</row>
    <row r="953" spans="1:26" ht="15.6" x14ac:dyDescent="0.25">
      <c r="A953" s="122"/>
      <c r="B953" s="122"/>
      <c r="C953" s="122"/>
      <c r="D953" s="122"/>
      <c r="E953" s="122"/>
      <c r="F953" s="121"/>
      <c r="G953" s="122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</row>
    <row r="954" spans="1:26" ht="15.6" x14ac:dyDescent="0.25">
      <c r="A954" s="122"/>
      <c r="B954" s="122"/>
      <c r="C954" s="122"/>
      <c r="D954" s="122"/>
      <c r="E954" s="122"/>
      <c r="F954" s="121"/>
      <c r="G954" s="122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</row>
    <row r="955" spans="1:26" ht="15.6" x14ac:dyDescent="0.25">
      <c r="A955" s="122"/>
      <c r="B955" s="122"/>
      <c r="C955" s="122"/>
      <c r="D955" s="122"/>
      <c r="E955" s="122"/>
      <c r="F955" s="121"/>
      <c r="G955" s="122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</row>
    <row r="956" spans="1:26" ht="15.6" x14ac:dyDescent="0.25">
      <c r="A956" s="122"/>
      <c r="B956" s="122"/>
      <c r="C956" s="122"/>
      <c r="D956" s="122"/>
      <c r="E956" s="122"/>
      <c r="F956" s="121"/>
      <c r="G956" s="122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</row>
    <row r="957" spans="1:26" ht="15.6" x14ac:dyDescent="0.25">
      <c r="A957" s="122"/>
      <c r="B957" s="122"/>
      <c r="C957" s="122"/>
      <c r="D957" s="122"/>
      <c r="E957" s="122"/>
      <c r="F957" s="121"/>
      <c r="G957" s="122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</row>
    <row r="958" spans="1:26" ht="15.6" x14ac:dyDescent="0.25">
      <c r="A958" s="122"/>
      <c r="B958" s="122"/>
      <c r="C958" s="122"/>
      <c r="D958" s="122"/>
      <c r="E958" s="122"/>
      <c r="F958" s="121"/>
      <c r="G958" s="122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</row>
    <row r="959" spans="1:26" ht="15.6" x14ac:dyDescent="0.25">
      <c r="A959" s="122"/>
      <c r="B959" s="122"/>
      <c r="C959" s="122"/>
      <c r="D959" s="122"/>
      <c r="E959" s="122"/>
      <c r="F959" s="121"/>
      <c r="G959" s="122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</row>
    <row r="960" spans="1:26" ht="15.6" x14ac:dyDescent="0.25">
      <c r="A960" s="122"/>
      <c r="B960" s="122"/>
      <c r="C960" s="122"/>
      <c r="D960" s="122"/>
      <c r="E960" s="122"/>
      <c r="F960" s="121"/>
      <c r="G960" s="122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</row>
    <row r="961" spans="1:26" ht="15.6" x14ac:dyDescent="0.25">
      <c r="A961" s="122"/>
      <c r="B961" s="122"/>
      <c r="C961" s="122"/>
      <c r="D961" s="122"/>
      <c r="E961" s="122"/>
      <c r="F961" s="121"/>
      <c r="G961" s="122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</row>
    <row r="962" spans="1:26" ht="15.6" x14ac:dyDescent="0.25">
      <c r="A962" s="122"/>
      <c r="B962" s="122"/>
      <c r="C962" s="122"/>
      <c r="D962" s="122"/>
      <c r="E962" s="122"/>
      <c r="F962" s="121"/>
      <c r="G962" s="122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</row>
    <row r="963" spans="1:26" ht="15.6" x14ac:dyDescent="0.25">
      <c r="A963" s="122"/>
      <c r="B963" s="122"/>
      <c r="C963" s="122"/>
      <c r="D963" s="122"/>
      <c r="E963" s="122"/>
      <c r="F963" s="121"/>
      <c r="G963" s="122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</row>
    <row r="964" spans="1:26" ht="15.6" x14ac:dyDescent="0.25">
      <c r="A964" s="122"/>
      <c r="B964" s="122"/>
      <c r="C964" s="122"/>
      <c r="D964" s="122"/>
      <c r="E964" s="122"/>
      <c r="F964" s="121"/>
      <c r="G964" s="122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</row>
    <row r="965" spans="1:26" ht="15.6" x14ac:dyDescent="0.25">
      <c r="A965" s="122"/>
      <c r="B965" s="122"/>
      <c r="C965" s="122"/>
      <c r="D965" s="122"/>
      <c r="E965" s="122"/>
      <c r="F965" s="121"/>
      <c r="G965" s="122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</row>
    <row r="966" spans="1:26" ht="15.6" x14ac:dyDescent="0.25">
      <c r="A966" s="122"/>
      <c r="B966" s="122"/>
      <c r="C966" s="122"/>
      <c r="D966" s="122"/>
      <c r="E966" s="122"/>
      <c r="F966" s="121"/>
      <c r="G966" s="122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</row>
    <row r="967" spans="1:26" ht="15.6" x14ac:dyDescent="0.25">
      <c r="A967" s="122"/>
      <c r="B967" s="122"/>
      <c r="C967" s="122"/>
      <c r="D967" s="122"/>
      <c r="E967" s="122"/>
      <c r="F967" s="121"/>
      <c r="G967" s="122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</row>
    <row r="968" spans="1:26" ht="15.6" x14ac:dyDescent="0.25">
      <c r="A968" s="122"/>
      <c r="B968" s="122"/>
      <c r="C968" s="122"/>
      <c r="D968" s="122"/>
      <c r="E968" s="122"/>
      <c r="F968" s="121"/>
      <c r="G968" s="122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</row>
    <row r="969" spans="1:26" ht="15.6" x14ac:dyDescent="0.25">
      <c r="A969" s="122"/>
      <c r="B969" s="122"/>
      <c r="C969" s="122"/>
      <c r="D969" s="122"/>
      <c r="E969" s="122"/>
      <c r="F969" s="121"/>
      <c r="G969" s="122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</row>
    <row r="970" spans="1:26" ht="15.6" x14ac:dyDescent="0.25">
      <c r="A970" s="122"/>
      <c r="B970" s="122"/>
      <c r="C970" s="122"/>
      <c r="D970" s="122"/>
      <c r="E970" s="122"/>
      <c r="F970" s="121"/>
      <c r="G970" s="122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</row>
    <row r="971" spans="1:26" ht="15.6" x14ac:dyDescent="0.25">
      <c r="A971" s="122"/>
      <c r="B971" s="122"/>
      <c r="C971" s="122"/>
      <c r="D971" s="122"/>
      <c r="E971" s="122"/>
      <c r="F971" s="121"/>
      <c r="G971" s="122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</row>
    <row r="972" spans="1:26" ht="15.6" x14ac:dyDescent="0.25">
      <c r="A972" s="122"/>
      <c r="B972" s="122"/>
      <c r="C972" s="122"/>
      <c r="D972" s="122"/>
      <c r="E972" s="122"/>
      <c r="F972" s="121"/>
      <c r="G972" s="122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</row>
    <row r="973" spans="1:26" ht="15.6" x14ac:dyDescent="0.25">
      <c r="A973" s="122"/>
      <c r="B973" s="122"/>
      <c r="C973" s="122"/>
      <c r="D973" s="122"/>
      <c r="E973" s="122"/>
      <c r="F973" s="121"/>
      <c r="G973" s="122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</row>
    <row r="974" spans="1:26" ht="15.6" x14ac:dyDescent="0.25">
      <c r="A974" s="122"/>
      <c r="B974" s="122"/>
      <c r="C974" s="122"/>
      <c r="D974" s="122"/>
      <c r="E974" s="122"/>
      <c r="F974" s="121"/>
      <c r="G974" s="122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</row>
    <row r="975" spans="1:26" ht="15.6" x14ac:dyDescent="0.25">
      <c r="A975" s="122"/>
      <c r="B975" s="122"/>
      <c r="C975" s="122"/>
      <c r="D975" s="122"/>
      <c r="E975" s="122"/>
      <c r="F975" s="121"/>
      <c r="G975" s="122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</row>
    <row r="976" spans="1:26" ht="15.6" x14ac:dyDescent="0.25">
      <c r="A976" s="122"/>
      <c r="B976" s="122"/>
      <c r="C976" s="122"/>
      <c r="D976" s="122"/>
      <c r="E976" s="122"/>
      <c r="F976" s="121"/>
      <c r="G976" s="122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</row>
    <row r="977" spans="1:26" ht="15.6" x14ac:dyDescent="0.25">
      <c r="A977" s="122"/>
      <c r="B977" s="122"/>
      <c r="C977" s="122"/>
      <c r="D977" s="122"/>
      <c r="E977" s="122"/>
      <c r="F977" s="121"/>
      <c r="G977" s="122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</row>
    <row r="978" spans="1:26" ht="15.6" x14ac:dyDescent="0.25">
      <c r="A978" s="122"/>
      <c r="B978" s="122"/>
      <c r="C978" s="122"/>
      <c r="D978" s="122"/>
      <c r="E978" s="122"/>
      <c r="F978" s="121"/>
      <c r="G978" s="122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</row>
    <row r="979" spans="1:26" ht="15.6" x14ac:dyDescent="0.25">
      <c r="A979" s="122"/>
      <c r="B979" s="122"/>
      <c r="C979" s="122"/>
      <c r="D979" s="122"/>
      <c r="E979" s="122"/>
      <c r="F979" s="121"/>
      <c r="G979" s="122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</row>
    <row r="980" spans="1:26" ht="15.6" x14ac:dyDescent="0.25">
      <c r="A980" s="122"/>
      <c r="B980" s="122"/>
      <c r="C980" s="122"/>
      <c r="D980" s="122"/>
      <c r="E980" s="122"/>
      <c r="F980" s="121"/>
      <c r="G980" s="122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</row>
    <row r="981" spans="1:26" ht="15.6" x14ac:dyDescent="0.25">
      <c r="A981" s="122"/>
      <c r="B981" s="122"/>
      <c r="C981" s="122"/>
      <c r="D981" s="122"/>
      <c r="E981" s="122"/>
      <c r="F981" s="121"/>
      <c r="G981" s="122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</row>
    <row r="982" spans="1:26" ht="15.6" x14ac:dyDescent="0.25">
      <c r="A982" s="122"/>
      <c r="B982" s="122"/>
      <c r="C982" s="122"/>
      <c r="D982" s="122"/>
      <c r="E982" s="122"/>
      <c r="F982" s="121"/>
      <c r="G982" s="122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</row>
    <row r="983" spans="1:26" ht="15.6" x14ac:dyDescent="0.25">
      <c r="A983" s="122"/>
      <c r="B983" s="122"/>
      <c r="C983" s="122"/>
      <c r="D983" s="122"/>
      <c r="E983" s="122"/>
      <c r="F983" s="121"/>
      <c r="G983" s="122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</row>
    <row r="984" spans="1:26" ht="15.6" x14ac:dyDescent="0.25">
      <c r="A984" s="122"/>
      <c r="B984" s="122"/>
      <c r="C984" s="122"/>
      <c r="D984" s="122"/>
      <c r="E984" s="122"/>
      <c r="F984" s="121"/>
      <c r="G984" s="122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</row>
    <row r="985" spans="1:26" ht="15.6" x14ac:dyDescent="0.25">
      <c r="A985" s="122"/>
      <c r="B985" s="122"/>
      <c r="C985" s="122"/>
      <c r="D985" s="122"/>
      <c r="E985" s="122"/>
      <c r="F985" s="121"/>
      <c r="G985" s="122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</row>
    <row r="986" spans="1:26" ht="15.6" x14ac:dyDescent="0.25">
      <c r="A986" s="122"/>
      <c r="B986" s="122"/>
      <c r="C986" s="122"/>
      <c r="D986" s="122"/>
      <c r="E986" s="122"/>
      <c r="F986" s="121"/>
      <c r="G986" s="122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</row>
    <row r="987" spans="1:26" ht="15.6" x14ac:dyDescent="0.25">
      <c r="A987" s="122"/>
      <c r="B987" s="122"/>
      <c r="C987" s="122"/>
      <c r="D987" s="122"/>
      <c r="E987" s="122"/>
      <c r="F987" s="121"/>
      <c r="G987" s="122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</row>
    <row r="988" spans="1:26" ht="15.6" x14ac:dyDescent="0.25">
      <c r="A988" s="122"/>
      <c r="B988" s="122"/>
      <c r="C988" s="122"/>
      <c r="D988" s="122"/>
      <c r="E988" s="122"/>
      <c r="F988" s="121"/>
      <c r="G988" s="122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</row>
    <row r="989" spans="1:26" ht="15.6" x14ac:dyDescent="0.25">
      <c r="A989" s="122"/>
      <c r="B989" s="122"/>
      <c r="C989" s="122"/>
      <c r="D989" s="122"/>
      <c r="E989" s="122"/>
      <c r="F989" s="121"/>
      <c r="G989" s="122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</row>
    <row r="990" spans="1:26" ht="15.6" x14ac:dyDescent="0.25">
      <c r="A990" s="122"/>
      <c r="B990" s="122"/>
      <c r="C990" s="122"/>
      <c r="D990" s="122"/>
      <c r="E990" s="122"/>
      <c r="F990" s="121"/>
      <c r="G990" s="122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</row>
    <row r="991" spans="1:26" ht="15.6" x14ac:dyDescent="0.25">
      <c r="A991" s="122"/>
      <c r="B991" s="122"/>
      <c r="C991" s="122"/>
      <c r="D991" s="122"/>
      <c r="E991" s="122"/>
      <c r="F991" s="121"/>
      <c r="G991" s="122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</row>
    <row r="992" spans="1:26" ht="15.6" x14ac:dyDescent="0.25">
      <c r="A992" s="122"/>
      <c r="B992" s="122"/>
      <c r="C992" s="122"/>
      <c r="D992" s="122"/>
      <c r="E992" s="122"/>
      <c r="F992" s="121"/>
      <c r="G992" s="122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</row>
    <row r="993" spans="1:26" ht="15.6" x14ac:dyDescent="0.25">
      <c r="A993" s="122"/>
      <c r="B993" s="122"/>
      <c r="C993" s="122"/>
      <c r="D993" s="122"/>
      <c r="E993" s="122"/>
      <c r="F993" s="121"/>
      <c r="G993" s="122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</row>
    <row r="994" spans="1:26" ht="15.6" x14ac:dyDescent="0.25">
      <c r="A994" s="122"/>
      <c r="B994" s="122"/>
      <c r="C994" s="122"/>
      <c r="D994" s="122"/>
      <c r="E994" s="122"/>
      <c r="F994" s="121"/>
      <c r="G994" s="122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</row>
    <row r="995" spans="1:26" ht="15.6" x14ac:dyDescent="0.25">
      <c r="A995" s="122"/>
      <c r="B995" s="122"/>
      <c r="C995" s="122"/>
      <c r="D995" s="122"/>
      <c r="E995" s="122"/>
      <c r="F995" s="121"/>
      <c r="G995" s="122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</row>
    <row r="996" spans="1:26" ht="15.6" x14ac:dyDescent="0.25">
      <c r="A996" s="122"/>
      <c r="B996" s="122"/>
      <c r="C996" s="122"/>
      <c r="D996" s="122"/>
      <c r="E996" s="122"/>
      <c r="F996" s="121"/>
      <c r="G996" s="122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</row>
    <row r="997" spans="1:26" ht="15.6" x14ac:dyDescent="0.25">
      <c r="A997" s="122"/>
      <c r="B997" s="122"/>
      <c r="C997" s="122"/>
      <c r="D997" s="122"/>
      <c r="E997" s="122"/>
      <c r="F997" s="121"/>
      <c r="G997" s="122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</row>
    <row r="998" spans="1:26" ht="15.6" x14ac:dyDescent="0.25">
      <c r="A998" s="122"/>
      <c r="B998" s="122"/>
      <c r="C998" s="122"/>
      <c r="D998" s="122"/>
      <c r="E998" s="122"/>
      <c r="F998" s="121"/>
      <c r="G998" s="122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</row>
    <row r="999" spans="1:26" ht="15.6" x14ac:dyDescent="0.25">
      <c r="A999" s="122"/>
      <c r="B999" s="122"/>
      <c r="C999" s="122"/>
      <c r="D999" s="122"/>
      <c r="E999" s="122"/>
      <c r="F999" s="121"/>
      <c r="G999" s="122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</row>
    <row r="1000" spans="1:26" ht="15.6" x14ac:dyDescent="0.25">
      <c r="A1000" s="122"/>
      <c r="B1000" s="122"/>
      <c r="C1000" s="122"/>
      <c r="D1000" s="122"/>
      <c r="E1000" s="122"/>
      <c r="F1000" s="121"/>
      <c r="G1000" s="122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</row>
  </sheetData>
  <mergeCells count="15">
    <mergeCell ref="B107:E107"/>
    <mergeCell ref="B108:E108"/>
    <mergeCell ref="B109:E109"/>
    <mergeCell ref="A1:D1"/>
    <mergeCell ref="A2:D2"/>
    <mergeCell ref="A4:D4"/>
    <mergeCell ref="A5:D5"/>
    <mergeCell ref="A6:D6"/>
    <mergeCell ref="B98:H98"/>
    <mergeCell ref="B100:H100"/>
    <mergeCell ref="B102:H102"/>
    <mergeCell ref="B103:E103"/>
    <mergeCell ref="B104:E104"/>
    <mergeCell ref="B105:E105"/>
    <mergeCell ref="B106:E106"/>
  </mergeCells>
  <dataValidations count="4">
    <dataValidation type="decimal" allowBlank="1" showInputMessage="1" showErrorMessage="1" prompt="Невалиден формат - Стойността в клетката трябва да съдържа число._x000a__x000a_За да коригирате натиснете Retry. За да се откажете натиснете Cancel." sqref="G31:H31">
      <formula1>-999999999999999</formula1>
      <formula2>999999999</formula2>
    </dataValidation>
    <dataValidation type="decimal" allowBlank="1" showInputMessage="1" showErrorMessage="1" prompt="Невалиден формат - Стойността в клетката може да съдържа само положително число._x000a__x000a_За да коригирате натиснете Retry. За да се откажете натиснете Cancel." sqref="C12:D19 C21:D22 C24:D27 C31:D31 C36:D39 C41:D45 C48:D51 C54:D55 G59:H60 G62:H70 G73:H73 G75:H75 G77:H77">
      <formula1>0</formula1>
      <formula2>9999999999999990</formula2>
    </dataValidation>
    <dataValidation type="decimal" allowBlank="1" showInputMessage="1" showErrorMessage="1" prompt="Невалиден формат - Стойността в клетката може да съдържа само положително число._x000a__x000a_За да коригирате натиснете Retry. За да се откажете натиснете Cancel." sqref="G21:H21 G40:H40">
      <formula1>-999999999999990</formula1>
      <formula2>9999999999999990</formula2>
    </dataValidation>
    <dataValidation type="decimal" allowBlank="1" showInputMessage="1" showErrorMessage="1" prompt="Невалиден формат - Стойността в клетката може да съдържа само отрицателно число._x000a__x000a_За да коригирате натиснете Retry. За да се откажете натиснете Cancel." sqref="G15:H17 G30:H30 C32:D32 G33:H33">
      <formula1>-99999999999</formula1>
      <formula2>0</formula2>
    </dataValidation>
  </dataValidations>
  <printOptions horizontalCentered="1" verticalCentered="1"/>
  <pageMargins left="0.23622047244094491" right="0.23622047244094491" top="0.39370078740157483" bottom="0.39370078740157483" header="0" footer="0"/>
  <pageSetup paperSize="9" orientation="landscape"/>
  <rowBreaks count="1" manualBreakCount="1">
    <brk id="5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59765625" defaultRowHeight="15" customHeight="1" x14ac:dyDescent="0.25"/>
  <cols>
    <col min="1" max="1" width="44.3984375" customWidth="1"/>
    <col min="2" max="2" width="9.3984375" customWidth="1"/>
    <col min="3" max="4" width="13.69921875" customWidth="1"/>
    <col min="5" max="5" width="44.3984375" customWidth="1"/>
    <col min="6" max="6" width="9.3984375" customWidth="1"/>
    <col min="7" max="8" width="13.69921875" customWidth="1"/>
    <col min="9" max="26" width="8.09765625" customWidth="1"/>
  </cols>
  <sheetData>
    <row r="1" spans="1:26" ht="15.6" x14ac:dyDescent="0.3">
      <c r="A1" s="201" t="s">
        <v>603</v>
      </c>
      <c r="B1" s="199"/>
      <c r="C1" s="199"/>
      <c r="D1" s="199"/>
      <c r="E1" s="128"/>
      <c r="F1" s="129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5.6" x14ac:dyDescent="0.3">
      <c r="A2" s="202" t="e">
        <f>CONCATENATE("(",LOWER(reportConsolidation),")")</f>
        <v>#NAME?</v>
      </c>
      <c r="B2" s="199"/>
      <c r="C2" s="199"/>
      <c r="D2" s="199"/>
      <c r="E2" s="128"/>
      <c r="F2" s="129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5.6" x14ac:dyDescent="0.3">
      <c r="A3" s="20"/>
      <c r="B3" s="15"/>
      <c r="C3" s="15"/>
      <c r="D3" s="15"/>
      <c r="E3" s="128"/>
      <c r="F3" s="18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5.6" x14ac:dyDescent="0.3">
      <c r="A4" s="203" t="e">
        <f>CONCATENATE("на ",UPPER(pdeName))</f>
        <v>#NAME?</v>
      </c>
      <c r="B4" s="199"/>
      <c r="C4" s="199"/>
      <c r="D4" s="199"/>
      <c r="E4" s="128"/>
      <c r="F4" s="124"/>
      <c r="G4" s="130"/>
      <c r="H4" s="13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5.6" x14ac:dyDescent="0.3">
      <c r="A5" s="203" t="e">
        <f>CONCATENATE("ЕИК по БУЛСТАТ: ", pdeBulstat)</f>
        <v>#NAME?</v>
      </c>
      <c r="B5" s="199"/>
      <c r="C5" s="199"/>
      <c r="D5" s="199"/>
      <c r="E5" s="16"/>
      <c r="F5" s="124"/>
      <c r="G5" s="22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5.6" x14ac:dyDescent="0.3">
      <c r="A6" s="203" t="e">
        <f>CONCATENATE("към ",TEXT(endDate,"dd.mm.yyyy")," г.")</f>
        <v>#NAME?</v>
      </c>
      <c r="B6" s="199"/>
      <c r="C6" s="199"/>
      <c r="D6" s="199"/>
      <c r="E6" s="16"/>
      <c r="F6" s="124"/>
      <c r="G6" s="12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5.6" x14ac:dyDescent="0.3">
      <c r="A7" s="24"/>
      <c r="B7" s="16"/>
      <c r="C7" s="16"/>
      <c r="D7" s="16"/>
      <c r="E7" s="132"/>
      <c r="F7" s="132"/>
      <c r="G7" s="16"/>
      <c r="H7" s="25" t="s">
        <v>332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31.2" x14ac:dyDescent="0.3">
      <c r="A8" s="133" t="s">
        <v>604</v>
      </c>
      <c r="B8" s="134" t="s">
        <v>334</v>
      </c>
      <c r="C8" s="134" t="s">
        <v>335</v>
      </c>
      <c r="D8" s="135" t="s">
        <v>339</v>
      </c>
      <c r="E8" s="133" t="s">
        <v>605</v>
      </c>
      <c r="F8" s="134" t="s">
        <v>334</v>
      </c>
      <c r="G8" s="134" t="s">
        <v>335</v>
      </c>
      <c r="H8" s="135" t="s">
        <v>339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5.6" x14ac:dyDescent="0.3">
      <c r="A9" s="32" t="s">
        <v>340</v>
      </c>
      <c r="B9" s="136" t="s">
        <v>341</v>
      </c>
      <c r="C9" s="136">
        <v>1</v>
      </c>
      <c r="D9" s="137">
        <v>2</v>
      </c>
      <c r="E9" s="32" t="s">
        <v>340</v>
      </c>
      <c r="F9" s="136" t="s">
        <v>341</v>
      </c>
      <c r="G9" s="136">
        <v>1</v>
      </c>
      <c r="H9" s="137">
        <v>2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5.6" x14ac:dyDescent="0.3">
      <c r="A10" s="138" t="s">
        <v>606</v>
      </c>
      <c r="B10" s="139"/>
      <c r="C10" s="140"/>
      <c r="D10" s="141"/>
      <c r="E10" s="138" t="s">
        <v>607</v>
      </c>
      <c r="F10" s="142"/>
      <c r="G10" s="143"/>
      <c r="H10" s="144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6.2" x14ac:dyDescent="0.3">
      <c r="A11" s="145" t="s">
        <v>608</v>
      </c>
      <c r="B11" s="146"/>
      <c r="C11" s="147"/>
      <c r="D11" s="148"/>
      <c r="E11" s="145" t="s">
        <v>609</v>
      </c>
      <c r="F11" s="149"/>
      <c r="G11" s="147"/>
      <c r="H11" s="148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5.6" x14ac:dyDescent="0.3">
      <c r="A12" s="150" t="s">
        <v>610</v>
      </c>
      <c r="B12" s="151" t="s">
        <v>611</v>
      </c>
      <c r="C12" s="152">
        <v>0</v>
      </c>
      <c r="D12" s="153"/>
      <c r="E12" s="150" t="s">
        <v>612</v>
      </c>
      <c r="F12" s="154" t="s">
        <v>613</v>
      </c>
      <c r="G12" s="152">
        <v>0</v>
      </c>
      <c r="H12" s="153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5.6" x14ac:dyDescent="0.3">
      <c r="A13" s="150" t="s">
        <v>614</v>
      </c>
      <c r="B13" s="151" t="s">
        <v>615</v>
      </c>
      <c r="C13" s="152">
        <v>0</v>
      </c>
      <c r="D13" s="153"/>
      <c r="E13" s="150" t="s">
        <v>616</v>
      </c>
      <c r="F13" s="154" t="s">
        <v>617</v>
      </c>
      <c r="G13" s="152">
        <v>0</v>
      </c>
      <c r="H13" s="153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5.6" x14ac:dyDescent="0.3">
      <c r="A14" s="150" t="s">
        <v>618</v>
      </c>
      <c r="B14" s="151" t="s">
        <v>619</v>
      </c>
      <c r="C14" s="152">
        <v>0</v>
      </c>
      <c r="D14" s="153"/>
      <c r="E14" s="150" t="s">
        <v>620</v>
      </c>
      <c r="F14" s="154" t="s">
        <v>621</v>
      </c>
      <c r="G14" s="152">
        <v>0</v>
      </c>
      <c r="H14" s="153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5.6" x14ac:dyDescent="0.3">
      <c r="A15" s="150" t="s">
        <v>622</v>
      </c>
      <c r="B15" s="151" t="s">
        <v>623</v>
      </c>
      <c r="C15" s="152">
        <v>0</v>
      </c>
      <c r="D15" s="153"/>
      <c r="E15" s="150" t="s">
        <v>404</v>
      </c>
      <c r="F15" s="154" t="s">
        <v>624</v>
      </c>
      <c r="G15" s="152">
        <v>0</v>
      </c>
      <c r="H15" s="153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6.2" x14ac:dyDescent="0.3">
      <c r="A16" s="150" t="s">
        <v>625</v>
      </c>
      <c r="B16" s="151" t="s">
        <v>626</v>
      </c>
      <c r="C16" s="152">
        <v>0</v>
      </c>
      <c r="D16" s="153"/>
      <c r="E16" s="155" t="s">
        <v>377</v>
      </c>
      <c r="F16" s="156" t="s">
        <v>627</v>
      </c>
      <c r="G16" s="157">
        <f t="shared" ref="G16:H16" si="0">SUM(G12:G15)</f>
        <v>0</v>
      </c>
      <c r="H16" s="158">
        <f t="shared" si="0"/>
        <v>0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31.2" x14ac:dyDescent="0.3">
      <c r="A17" s="150" t="s">
        <v>628</v>
      </c>
      <c r="B17" s="151" t="s">
        <v>629</v>
      </c>
      <c r="C17" s="152">
        <v>3592.93</v>
      </c>
      <c r="D17" s="153"/>
      <c r="E17" s="150"/>
      <c r="F17" s="159"/>
      <c r="G17" s="147"/>
      <c r="H17" s="148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31.2" x14ac:dyDescent="0.3">
      <c r="A18" s="150" t="s">
        <v>630</v>
      </c>
      <c r="B18" s="151" t="s">
        <v>631</v>
      </c>
      <c r="C18" s="152">
        <v>0</v>
      </c>
      <c r="D18" s="153"/>
      <c r="E18" s="145" t="s">
        <v>632</v>
      </c>
      <c r="F18" s="160" t="s">
        <v>633</v>
      </c>
      <c r="G18" s="161"/>
      <c r="H18" s="162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5.6" x14ac:dyDescent="0.3">
      <c r="A19" s="150" t="s">
        <v>634</v>
      </c>
      <c r="B19" s="151" t="s">
        <v>635</v>
      </c>
      <c r="C19" s="152">
        <v>0</v>
      </c>
      <c r="D19" s="153"/>
      <c r="E19" s="150" t="s">
        <v>636</v>
      </c>
      <c r="F19" s="159" t="s">
        <v>637</v>
      </c>
      <c r="G19" s="152">
        <v>0</v>
      </c>
      <c r="H19" s="153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6.2" x14ac:dyDescent="0.3">
      <c r="A20" s="163" t="s">
        <v>638</v>
      </c>
      <c r="B20" s="151" t="s">
        <v>639</v>
      </c>
      <c r="C20" s="152">
        <v>0</v>
      </c>
      <c r="D20" s="153"/>
      <c r="E20" s="145"/>
      <c r="F20" s="149"/>
      <c r="G20" s="147"/>
      <c r="H20" s="148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6.2" x14ac:dyDescent="0.3">
      <c r="A21" s="163" t="s">
        <v>640</v>
      </c>
      <c r="B21" s="151" t="s">
        <v>641</v>
      </c>
      <c r="C21" s="152">
        <v>0</v>
      </c>
      <c r="D21" s="153"/>
      <c r="E21" s="145" t="s">
        <v>642</v>
      </c>
      <c r="F21" s="149"/>
      <c r="G21" s="147"/>
      <c r="H21" s="148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6.2" x14ac:dyDescent="0.3">
      <c r="A22" s="155" t="s">
        <v>377</v>
      </c>
      <c r="B22" s="164" t="s">
        <v>643</v>
      </c>
      <c r="C22" s="157">
        <f t="shared" ref="C22:D22" si="1">SUM(C12:C18)+C19</f>
        <v>3592.93</v>
      </c>
      <c r="D22" s="158">
        <f t="shared" si="1"/>
        <v>0</v>
      </c>
      <c r="E22" s="150" t="s">
        <v>644</v>
      </c>
      <c r="F22" s="159" t="s">
        <v>645</v>
      </c>
      <c r="G22" s="152">
        <v>0</v>
      </c>
      <c r="H22" s="153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6.2" x14ac:dyDescent="0.3">
      <c r="A23" s="145"/>
      <c r="B23" s="151"/>
      <c r="C23" s="147"/>
      <c r="D23" s="148"/>
      <c r="E23" s="163" t="s">
        <v>646</v>
      </c>
      <c r="F23" s="159" t="s">
        <v>647</v>
      </c>
      <c r="G23" s="152">
        <f>C22+C18</f>
        <v>3592.93</v>
      </c>
      <c r="H23" s="153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31.2" x14ac:dyDescent="0.3">
      <c r="A24" s="145" t="s">
        <v>648</v>
      </c>
      <c r="B24" s="159"/>
      <c r="C24" s="147"/>
      <c r="D24" s="148"/>
      <c r="E24" s="150" t="s">
        <v>649</v>
      </c>
      <c r="F24" s="159" t="s">
        <v>650</v>
      </c>
      <c r="G24" s="152">
        <v>0</v>
      </c>
      <c r="H24" s="153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31.2" x14ac:dyDescent="0.3">
      <c r="A25" s="150" t="s">
        <v>651</v>
      </c>
      <c r="B25" s="159" t="s">
        <v>652</v>
      </c>
      <c r="C25" s="152">
        <v>0</v>
      </c>
      <c r="D25" s="153"/>
      <c r="E25" s="150" t="s">
        <v>653</v>
      </c>
      <c r="F25" s="159" t="s">
        <v>654</v>
      </c>
      <c r="G25" s="152">
        <v>0</v>
      </c>
      <c r="H25" s="153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31.2" x14ac:dyDescent="0.3">
      <c r="A26" s="150" t="s">
        <v>655</v>
      </c>
      <c r="B26" s="159" t="s">
        <v>656</v>
      </c>
      <c r="C26" s="152">
        <v>0</v>
      </c>
      <c r="D26" s="153"/>
      <c r="E26" s="150" t="s">
        <v>657</v>
      </c>
      <c r="F26" s="159" t="s">
        <v>658</v>
      </c>
      <c r="G26" s="152">
        <v>0</v>
      </c>
      <c r="H26" s="153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31.2" x14ac:dyDescent="0.3">
      <c r="A27" s="150" t="s">
        <v>659</v>
      </c>
      <c r="B27" s="159" t="s">
        <v>660</v>
      </c>
      <c r="C27" s="152">
        <v>0</v>
      </c>
      <c r="D27" s="153"/>
      <c r="E27" s="155" t="s">
        <v>429</v>
      </c>
      <c r="F27" s="160" t="s">
        <v>661</v>
      </c>
      <c r="G27" s="157">
        <f t="shared" ref="G27:H27" si="2">SUM(G22:G26)</f>
        <v>3592.93</v>
      </c>
      <c r="H27" s="158">
        <f t="shared" si="2"/>
        <v>0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5.6" x14ac:dyDescent="0.3">
      <c r="A28" s="150" t="s">
        <v>404</v>
      </c>
      <c r="B28" s="159" t="s">
        <v>662</v>
      </c>
      <c r="C28" s="152">
        <v>0</v>
      </c>
      <c r="D28" s="153"/>
      <c r="E28" s="163"/>
      <c r="F28" s="149"/>
      <c r="G28" s="147"/>
      <c r="H28" s="148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6.2" x14ac:dyDescent="0.3">
      <c r="A29" s="155" t="s">
        <v>402</v>
      </c>
      <c r="B29" s="160" t="s">
        <v>663</v>
      </c>
      <c r="C29" s="157">
        <f t="shared" ref="C29:D29" si="3">SUM(C25:C28)</f>
        <v>0</v>
      </c>
      <c r="D29" s="158">
        <f t="shared" si="3"/>
        <v>0</v>
      </c>
      <c r="E29" s="150"/>
      <c r="F29" s="149"/>
      <c r="G29" s="147"/>
      <c r="H29" s="148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6.2" x14ac:dyDescent="0.3">
      <c r="A30" s="165"/>
      <c r="B30" s="166"/>
      <c r="C30" s="167"/>
      <c r="D30" s="168"/>
      <c r="E30" s="169"/>
      <c r="F30" s="170"/>
      <c r="G30" s="171"/>
      <c r="H30" s="172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31.2" x14ac:dyDescent="0.3">
      <c r="A31" s="138" t="s">
        <v>664</v>
      </c>
      <c r="B31" s="134" t="s">
        <v>665</v>
      </c>
      <c r="C31" s="140">
        <f t="shared" ref="C31:D31" si="4">C29+C22</f>
        <v>3592.93</v>
      </c>
      <c r="D31" s="141">
        <f t="shared" si="4"/>
        <v>0</v>
      </c>
      <c r="E31" s="138" t="s">
        <v>666</v>
      </c>
      <c r="F31" s="173" t="s">
        <v>667</v>
      </c>
      <c r="G31" s="140">
        <f t="shared" ref="G31:H31" si="5">G16+G18+G27</f>
        <v>3592.93</v>
      </c>
      <c r="H31" s="141">
        <f t="shared" si="5"/>
        <v>0</v>
      </c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5.6" x14ac:dyDescent="0.3">
      <c r="A32" s="174"/>
      <c r="B32" s="175"/>
      <c r="C32" s="176"/>
      <c r="D32" s="177"/>
      <c r="E32" s="174"/>
      <c r="F32" s="159"/>
      <c r="G32" s="147"/>
      <c r="H32" s="148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6.2" x14ac:dyDescent="0.3">
      <c r="A33" s="174" t="s">
        <v>668</v>
      </c>
      <c r="B33" s="175" t="s">
        <v>669</v>
      </c>
      <c r="C33" s="176">
        <f t="shared" ref="C33:D33" si="6">IF((G31-C31)&gt;0,G31-C31,0)</f>
        <v>0</v>
      </c>
      <c r="D33" s="177">
        <f t="shared" si="6"/>
        <v>0</v>
      </c>
      <c r="E33" s="174" t="s">
        <v>670</v>
      </c>
      <c r="F33" s="160" t="s">
        <v>671</v>
      </c>
      <c r="G33" s="157">
        <f t="shared" ref="G33:H33" si="7">IF((C31-G31)&gt;0,C31-G31,0)</f>
        <v>0</v>
      </c>
      <c r="H33" s="158">
        <f t="shared" si="7"/>
        <v>0</v>
      </c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32.4" x14ac:dyDescent="0.3">
      <c r="A34" s="178" t="s">
        <v>672</v>
      </c>
      <c r="B34" s="160" t="s">
        <v>673</v>
      </c>
      <c r="C34" s="152"/>
      <c r="D34" s="153"/>
      <c r="E34" s="145" t="s">
        <v>674</v>
      </c>
      <c r="F34" s="159" t="s">
        <v>675</v>
      </c>
      <c r="G34" s="152"/>
      <c r="H34" s="153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6.2" x14ac:dyDescent="0.3">
      <c r="A35" s="145" t="s">
        <v>676</v>
      </c>
      <c r="B35" s="160" t="s">
        <v>677</v>
      </c>
      <c r="C35" s="152"/>
      <c r="D35" s="153"/>
      <c r="E35" s="145" t="s">
        <v>678</v>
      </c>
      <c r="F35" s="159" t="s">
        <v>679</v>
      </c>
      <c r="G35" s="152"/>
      <c r="H35" s="153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6.2" x14ac:dyDescent="0.3">
      <c r="A36" s="179" t="s">
        <v>680</v>
      </c>
      <c r="B36" s="166" t="s">
        <v>681</v>
      </c>
      <c r="C36" s="180">
        <f t="shared" ref="C36:D36" si="8">C31-C34+C35</f>
        <v>3592.93</v>
      </c>
      <c r="D36" s="181">
        <f t="shared" si="8"/>
        <v>0</v>
      </c>
      <c r="E36" s="182" t="s">
        <v>682</v>
      </c>
      <c r="F36" s="166" t="s">
        <v>683</v>
      </c>
      <c r="G36" s="167">
        <f t="shared" ref="G36:H36" si="9">G35-G34+G31</f>
        <v>3592.93</v>
      </c>
      <c r="H36" s="168">
        <f t="shared" si="9"/>
        <v>0</v>
      </c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6.2" x14ac:dyDescent="0.3">
      <c r="A37" s="183" t="s">
        <v>684</v>
      </c>
      <c r="B37" s="134" t="s">
        <v>685</v>
      </c>
      <c r="C37" s="140">
        <f t="shared" ref="C37:D37" si="10">IF((G36-C36)&gt;0,G36-C36,0)</f>
        <v>0</v>
      </c>
      <c r="D37" s="141">
        <f t="shared" si="10"/>
        <v>0</v>
      </c>
      <c r="E37" s="183" t="s">
        <v>686</v>
      </c>
      <c r="F37" s="173" t="s">
        <v>687</v>
      </c>
      <c r="G37" s="140">
        <f t="shared" ref="G37:H37" si="11">IF((C36-G36)&gt;0,C36-G36,0)</f>
        <v>0</v>
      </c>
      <c r="H37" s="141">
        <f t="shared" si="11"/>
        <v>0</v>
      </c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6.2" x14ac:dyDescent="0.3">
      <c r="A38" s="145" t="s">
        <v>688</v>
      </c>
      <c r="B38" s="160" t="s">
        <v>689</v>
      </c>
      <c r="C38" s="157">
        <f t="shared" ref="C38:D38" si="12">C39+C40+C41</f>
        <v>0</v>
      </c>
      <c r="D38" s="158">
        <f t="shared" si="12"/>
        <v>0</v>
      </c>
      <c r="E38" s="184"/>
      <c r="F38" s="149"/>
      <c r="G38" s="147"/>
      <c r="H38" s="148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31.2" x14ac:dyDescent="0.3">
      <c r="A39" s="150" t="s">
        <v>690</v>
      </c>
      <c r="B39" s="159" t="s">
        <v>691</v>
      </c>
      <c r="C39" s="152"/>
      <c r="D39" s="153"/>
      <c r="E39" s="184"/>
      <c r="F39" s="149"/>
      <c r="G39" s="147"/>
      <c r="H39" s="148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31.2" x14ac:dyDescent="0.3">
      <c r="A40" s="150" t="s">
        <v>692</v>
      </c>
      <c r="B40" s="154" t="s">
        <v>693</v>
      </c>
      <c r="C40" s="152"/>
      <c r="D40" s="153"/>
      <c r="E40" s="184"/>
      <c r="F40" s="159"/>
      <c r="G40" s="147"/>
      <c r="H40" s="148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5.6" x14ac:dyDescent="0.3">
      <c r="A41" s="150" t="s">
        <v>694</v>
      </c>
      <c r="B41" s="154" t="s">
        <v>695</v>
      </c>
      <c r="C41" s="152"/>
      <c r="D41" s="153"/>
      <c r="E41" s="184"/>
      <c r="F41" s="159"/>
      <c r="G41" s="147"/>
      <c r="H41" s="148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5.6" x14ac:dyDescent="0.3">
      <c r="A42" s="174" t="s">
        <v>696</v>
      </c>
      <c r="B42" s="185" t="s">
        <v>697</v>
      </c>
      <c r="C42" s="176">
        <f t="shared" ref="C42:D42" si="13">+IF((G36-C36-C38)&gt;0,G36-C36-C38,0)</f>
        <v>0</v>
      </c>
      <c r="D42" s="177">
        <f t="shared" si="13"/>
        <v>0</v>
      </c>
      <c r="E42" s="186" t="s">
        <v>698</v>
      </c>
      <c r="F42" s="185" t="s">
        <v>699</v>
      </c>
      <c r="G42" s="176">
        <f t="shared" ref="G42:H42" si="14">IF(G37&gt;0,IF(C38+G37&lt;0,0,C38+G37),IF(C37-C38&lt;0,C38-C37,0))</f>
        <v>0</v>
      </c>
      <c r="H42" s="177">
        <f t="shared" si="14"/>
        <v>0</v>
      </c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5.6" x14ac:dyDescent="0.3">
      <c r="A43" s="174" t="s">
        <v>700</v>
      </c>
      <c r="B43" s="175" t="s">
        <v>701</v>
      </c>
      <c r="C43" s="152"/>
      <c r="D43" s="153"/>
      <c r="E43" s="174" t="s">
        <v>700</v>
      </c>
      <c r="F43" s="185" t="s">
        <v>702</v>
      </c>
      <c r="G43" s="187"/>
      <c r="H43" s="188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.6" x14ac:dyDescent="0.3">
      <c r="A44" s="182" t="s">
        <v>703</v>
      </c>
      <c r="B44" s="136" t="s">
        <v>704</v>
      </c>
      <c r="C44" s="167">
        <f t="shared" ref="C44:D44" si="15">IF(G42=0,IF(C42-C43&gt;0,C42-C43+G43,0),IF(G42-G43&lt;0,G43-G42+C42,0))</f>
        <v>0</v>
      </c>
      <c r="D44" s="168">
        <f t="shared" si="15"/>
        <v>0</v>
      </c>
      <c r="E44" s="182" t="s">
        <v>705</v>
      </c>
      <c r="F44" s="189" t="s">
        <v>706</v>
      </c>
      <c r="G44" s="167">
        <f t="shared" ref="G44:H44" si="16">IF(C42=0,IF(G42-G43&gt;0,G42-G43+C43,0),IF(C42-C43&lt;0,C43-C42+G43,0))</f>
        <v>0</v>
      </c>
      <c r="H44" s="168">
        <f t="shared" si="16"/>
        <v>0</v>
      </c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5.6" x14ac:dyDescent="0.3">
      <c r="A45" s="190" t="s">
        <v>707</v>
      </c>
      <c r="B45" s="191" t="s">
        <v>708</v>
      </c>
      <c r="C45" s="192">
        <f t="shared" ref="C45:D45" si="17">C36+C38+C42</f>
        <v>3592.93</v>
      </c>
      <c r="D45" s="193">
        <f t="shared" si="17"/>
        <v>0</v>
      </c>
      <c r="E45" s="190" t="s">
        <v>709</v>
      </c>
      <c r="F45" s="194" t="s">
        <v>710</v>
      </c>
      <c r="G45" s="192">
        <f t="shared" ref="G45:H45" si="18">G42+G36</f>
        <v>3592.93</v>
      </c>
      <c r="H45" s="193">
        <f t="shared" si="18"/>
        <v>0</v>
      </c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5.6" x14ac:dyDescent="0.3">
      <c r="A46" s="132"/>
      <c r="B46" s="195"/>
      <c r="C46" s="196"/>
      <c r="D46" s="196"/>
      <c r="E46" s="197"/>
      <c r="F46" s="132"/>
      <c r="G46" s="196"/>
      <c r="H46" s="19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5.6" x14ac:dyDescent="0.3">
      <c r="A47" s="206" t="s">
        <v>711</v>
      </c>
      <c r="B47" s="199"/>
      <c r="C47" s="199"/>
      <c r="D47" s="199"/>
      <c r="E47" s="199"/>
      <c r="F47" s="132"/>
      <c r="G47" s="196"/>
      <c r="H47" s="19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5.6" x14ac:dyDescent="0.3">
      <c r="A48" s="132"/>
      <c r="B48" s="195"/>
      <c r="C48" s="196"/>
      <c r="D48" s="196"/>
      <c r="E48" s="197"/>
      <c r="F48" s="132"/>
      <c r="G48" s="196"/>
      <c r="H48" s="19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5.6" x14ac:dyDescent="0.3">
      <c r="A49" s="132"/>
      <c r="B49" s="132"/>
      <c r="C49" s="196"/>
      <c r="D49" s="196"/>
      <c r="E49" s="132"/>
      <c r="F49" s="132"/>
      <c r="G49" s="196"/>
      <c r="H49" s="19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5.6" x14ac:dyDescent="0.25">
      <c r="A50" s="124" t="s">
        <v>599</v>
      </c>
      <c r="B50" s="204" t="e">
        <f>pdeReportingDate</f>
        <v>#NAME?</v>
      </c>
      <c r="C50" s="199"/>
      <c r="D50" s="199"/>
      <c r="E50" s="199"/>
      <c r="F50" s="199"/>
      <c r="G50" s="199"/>
      <c r="H50" s="199"/>
      <c r="I50" s="31"/>
      <c r="J50" s="31"/>
      <c r="K50" s="31"/>
      <c r="L50" s="31"/>
      <c r="M50" s="70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ht="15.6" x14ac:dyDescent="0.25">
      <c r="A51" s="124"/>
      <c r="B51" s="125"/>
      <c r="C51" s="125"/>
      <c r="D51" s="125"/>
      <c r="E51" s="125"/>
      <c r="F51" s="125"/>
      <c r="G51" s="125"/>
      <c r="H51" s="125"/>
      <c r="I51" s="31"/>
      <c r="J51" s="31"/>
      <c r="K51" s="31"/>
      <c r="L51" s="31"/>
      <c r="M51" s="70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5.6" x14ac:dyDescent="0.25">
      <c r="A52" s="124" t="s">
        <v>600</v>
      </c>
      <c r="B52" s="205" t="e">
        <f>authorName</f>
        <v>#NAME?</v>
      </c>
      <c r="C52" s="199"/>
      <c r="D52" s="199"/>
      <c r="E52" s="199"/>
      <c r="F52" s="199"/>
      <c r="G52" s="199"/>
      <c r="H52" s="19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5.6" x14ac:dyDescent="0.25">
      <c r="A53" s="124"/>
      <c r="B53" s="22"/>
      <c r="C53" s="22"/>
      <c r="D53" s="22"/>
      <c r="E53" s="22"/>
      <c r="F53" s="22"/>
      <c r="G53" s="22"/>
      <c r="H53" s="22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ht="15.6" x14ac:dyDescent="0.25">
      <c r="A54" s="124" t="s">
        <v>601</v>
      </c>
      <c r="B54" s="198"/>
      <c r="C54" s="199"/>
      <c r="D54" s="199"/>
      <c r="E54" s="199"/>
      <c r="F54" s="199"/>
      <c r="G54" s="199"/>
      <c r="H54" s="19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5.75" customHeight="1" x14ac:dyDescent="0.3">
      <c r="A55" s="122"/>
      <c r="B55" s="200" t="s">
        <v>602</v>
      </c>
      <c r="C55" s="199"/>
      <c r="D55" s="199"/>
      <c r="E55" s="199"/>
      <c r="F55" s="121"/>
      <c r="G55" s="122"/>
      <c r="H55" s="31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5.75" customHeight="1" x14ac:dyDescent="0.3">
      <c r="A56" s="122"/>
      <c r="B56" s="200" t="s">
        <v>602</v>
      </c>
      <c r="C56" s="199"/>
      <c r="D56" s="199"/>
      <c r="E56" s="199"/>
      <c r="F56" s="121"/>
      <c r="G56" s="122"/>
      <c r="H56" s="31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5.75" customHeight="1" x14ac:dyDescent="0.3">
      <c r="A57" s="122"/>
      <c r="B57" s="200" t="s">
        <v>602</v>
      </c>
      <c r="C57" s="199"/>
      <c r="D57" s="199"/>
      <c r="E57" s="199"/>
      <c r="F57" s="121"/>
      <c r="G57" s="122"/>
      <c r="H57" s="31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5.75" customHeight="1" x14ac:dyDescent="0.3">
      <c r="A58" s="122"/>
      <c r="B58" s="200" t="s">
        <v>602</v>
      </c>
      <c r="C58" s="199"/>
      <c r="D58" s="199"/>
      <c r="E58" s="199"/>
      <c r="F58" s="121"/>
      <c r="G58" s="122"/>
      <c r="H58" s="31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5.6" x14ac:dyDescent="0.3">
      <c r="A59" s="122"/>
      <c r="B59" s="200"/>
      <c r="C59" s="199"/>
      <c r="D59" s="199"/>
      <c r="E59" s="199"/>
      <c r="F59" s="121"/>
      <c r="G59" s="122"/>
      <c r="H59" s="31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5.6" x14ac:dyDescent="0.3">
      <c r="A60" s="122"/>
      <c r="B60" s="200"/>
      <c r="C60" s="199"/>
      <c r="D60" s="199"/>
      <c r="E60" s="199"/>
      <c r="F60" s="121"/>
      <c r="G60" s="122"/>
      <c r="H60" s="31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5.6" x14ac:dyDescent="0.3">
      <c r="A61" s="122"/>
      <c r="B61" s="200"/>
      <c r="C61" s="199"/>
      <c r="D61" s="199"/>
      <c r="E61" s="199"/>
      <c r="F61" s="121"/>
      <c r="G61" s="122"/>
      <c r="H61" s="31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5.6" x14ac:dyDescent="0.3">
      <c r="A62" s="132"/>
      <c r="B62" s="132"/>
      <c r="C62" s="196"/>
      <c r="D62" s="196"/>
      <c r="E62" s="132"/>
      <c r="F62" s="132"/>
      <c r="G62" s="196"/>
      <c r="H62" s="19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5.6" x14ac:dyDescent="0.3">
      <c r="A63" s="132"/>
      <c r="B63" s="132"/>
      <c r="C63" s="196"/>
      <c r="D63" s="196"/>
      <c r="E63" s="132"/>
      <c r="F63" s="132"/>
      <c r="G63" s="196"/>
      <c r="H63" s="19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5.6" x14ac:dyDescent="0.3">
      <c r="A64" s="132"/>
      <c r="B64" s="132"/>
      <c r="C64" s="196"/>
      <c r="D64" s="196"/>
      <c r="E64" s="132"/>
      <c r="F64" s="132"/>
      <c r="G64" s="196"/>
      <c r="H64" s="19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5.6" x14ac:dyDescent="0.3">
      <c r="A65" s="132"/>
      <c r="B65" s="132"/>
      <c r="C65" s="196"/>
      <c r="D65" s="196"/>
      <c r="E65" s="132"/>
      <c r="F65" s="132"/>
      <c r="G65" s="196"/>
      <c r="H65" s="19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5.6" x14ac:dyDescent="0.3">
      <c r="A66" s="132"/>
      <c r="B66" s="132"/>
      <c r="C66" s="196"/>
      <c r="D66" s="196"/>
      <c r="E66" s="132"/>
      <c r="F66" s="132"/>
      <c r="G66" s="196"/>
      <c r="H66" s="19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6" x14ac:dyDescent="0.3">
      <c r="A67" s="132"/>
      <c r="B67" s="132"/>
      <c r="C67" s="196"/>
      <c r="D67" s="196"/>
      <c r="E67" s="132"/>
      <c r="F67" s="132"/>
      <c r="G67" s="196"/>
      <c r="H67" s="19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5.6" x14ac:dyDescent="0.3">
      <c r="A68" s="132"/>
      <c r="B68" s="132"/>
      <c r="C68" s="196"/>
      <c r="D68" s="196"/>
      <c r="E68" s="132"/>
      <c r="F68" s="132"/>
      <c r="G68" s="196"/>
      <c r="H68" s="19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5.6" x14ac:dyDescent="0.3">
      <c r="A69" s="132"/>
      <c r="B69" s="132"/>
      <c r="C69" s="196"/>
      <c r="D69" s="196"/>
      <c r="E69" s="132"/>
      <c r="F69" s="132"/>
      <c r="G69" s="196"/>
      <c r="H69" s="19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5.6" x14ac:dyDescent="0.3">
      <c r="A70" s="132"/>
      <c r="B70" s="132"/>
      <c r="C70" s="196"/>
      <c r="D70" s="196"/>
      <c r="E70" s="132"/>
      <c r="F70" s="132"/>
      <c r="G70" s="196"/>
      <c r="H70" s="19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5.6" x14ac:dyDescent="0.3">
      <c r="A71" s="132"/>
      <c r="B71" s="132"/>
      <c r="C71" s="196"/>
      <c r="D71" s="196"/>
      <c r="E71" s="132"/>
      <c r="F71" s="132"/>
      <c r="G71" s="196"/>
      <c r="H71" s="19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5.6" x14ac:dyDescent="0.3">
      <c r="A72" s="132"/>
      <c r="B72" s="132"/>
      <c r="C72" s="196"/>
      <c r="D72" s="196"/>
      <c r="E72" s="132"/>
      <c r="F72" s="132"/>
      <c r="G72" s="196"/>
      <c r="H72" s="19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5.6" x14ac:dyDescent="0.3">
      <c r="A73" s="132"/>
      <c r="B73" s="132"/>
      <c r="C73" s="196"/>
      <c r="D73" s="196"/>
      <c r="E73" s="132"/>
      <c r="F73" s="132"/>
      <c r="G73" s="196"/>
      <c r="H73" s="19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5.6" x14ac:dyDescent="0.3">
      <c r="A74" s="132"/>
      <c r="B74" s="132"/>
      <c r="C74" s="196"/>
      <c r="D74" s="196"/>
      <c r="E74" s="132"/>
      <c r="F74" s="132"/>
      <c r="G74" s="196"/>
      <c r="H74" s="19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5.6" x14ac:dyDescent="0.3">
      <c r="A75" s="132"/>
      <c r="B75" s="132"/>
      <c r="C75" s="196"/>
      <c r="D75" s="196"/>
      <c r="E75" s="132"/>
      <c r="F75" s="132"/>
      <c r="G75" s="196"/>
      <c r="H75" s="19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5.6" x14ac:dyDescent="0.3">
      <c r="A76" s="132"/>
      <c r="B76" s="132"/>
      <c r="C76" s="196"/>
      <c r="D76" s="196"/>
      <c r="E76" s="132"/>
      <c r="F76" s="132"/>
      <c r="G76" s="196"/>
      <c r="H76" s="19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5.6" x14ac:dyDescent="0.3">
      <c r="A77" s="132"/>
      <c r="B77" s="132"/>
      <c r="C77" s="196"/>
      <c r="D77" s="196"/>
      <c r="E77" s="132"/>
      <c r="F77" s="132"/>
      <c r="G77" s="196"/>
      <c r="H77" s="19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5.6" x14ac:dyDescent="0.3">
      <c r="A78" s="132"/>
      <c r="B78" s="132"/>
      <c r="C78" s="196"/>
      <c r="D78" s="196"/>
      <c r="E78" s="132"/>
      <c r="F78" s="132"/>
      <c r="G78" s="196"/>
      <c r="H78" s="19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5.6" x14ac:dyDescent="0.3">
      <c r="A79" s="132"/>
      <c r="B79" s="132"/>
      <c r="C79" s="196"/>
      <c r="D79" s="196"/>
      <c r="E79" s="132"/>
      <c r="F79" s="132"/>
      <c r="G79" s="196"/>
      <c r="H79" s="19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5.6" x14ac:dyDescent="0.3">
      <c r="A80" s="132"/>
      <c r="B80" s="132"/>
      <c r="C80" s="196"/>
      <c r="D80" s="196"/>
      <c r="E80" s="132"/>
      <c r="F80" s="132"/>
      <c r="G80" s="196"/>
      <c r="H80" s="19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5.6" x14ac:dyDescent="0.3">
      <c r="A81" s="132"/>
      <c r="B81" s="132"/>
      <c r="C81" s="196"/>
      <c r="D81" s="196"/>
      <c r="E81" s="132"/>
      <c r="F81" s="132"/>
      <c r="G81" s="196"/>
      <c r="H81" s="19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5.6" x14ac:dyDescent="0.3">
      <c r="A82" s="132"/>
      <c r="B82" s="132"/>
      <c r="C82" s="196"/>
      <c r="D82" s="196"/>
      <c r="E82" s="132"/>
      <c r="F82" s="132"/>
      <c r="G82" s="196"/>
      <c r="H82" s="19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5.6" x14ac:dyDescent="0.3">
      <c r="A83" s="132"/>
      <c r="B83" s="132"/>
      <c r="C83" s="196"/>
      <c r="D83" s="196"/>
      <c r="E83" s="132"/>
      <c r="F83" s="132"/>
      <c r="G83" s="196"/>
      <c r="H83" s="19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5.6" x14ac:dyDescent="0.3">
      <c r="A84" s="132"/>
      <c r="B84" s="132"/>
      <c r="C84" s="196"/>
      <c r="D84" s="196"/>
      <c r="E84" s="132"/>
      <c r="F84" s="132"/>
      <c r="G84" s="196"/>
      <c r="H84" s="19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5.6" x14ac:dyDescent="0.3">
      <c r="A85" s="132"/>
      <c r="B85" s="132"/>
      <c r="C85" s="196"/>
      <c r="D85" s="196"/>
      <c r="E85" s="132"/>
      <c r="F85" s="132"/>
      <c r="G85" s="196"/>
      <c r="H85" s="19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5.6" x14ac:dyDescent="0.3">
      <c r="A86" s="132"/>
      <c r="B86" s="132"/>
      <c r="C86" s="196"/>
      <c r="D86" s="196"/>
      <c r="E86" s="132"/>
      <c r="F86" s="132"/>
      <c r="G86" s="196"/>
      <c r="H86" s="19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5.6" x14ac:dyDescent="0.3">
      <c r="A87" s="132"/>
      <c r="B87" s="132"/>
      <c r="C87" s="196"/>
      <c r="D87" s="196"/>
      <c r="E87" s="132"/>
      <c r="F87" s="132"/>
      <c r="G87" s="196"/>
      <c r="H87" s="19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5.6" x14ac:dyDescent="0.3">
      <c r="A88" s="132"/>
      <c r="B88" s="132"/>
      <c r="C88" s="196"/>
      <c r="D88" s="196"/>
      <c r="E88" s="132"/>
      <c r="F88" s="132"/>
      <c r="G88" s="196"/>
      <c r="H88" s="19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5.6" x14ac:dyDescent="0.3">
      <c r="A89" s="132"/>
      <c r="B89" s="132"/>
      <c r="C89" s="196"/>
      <c r="D89" s="196"/>
      <c r="E89" s="132"/>
      <c r="F89" s="132"/>
      <c r="G89" s="196"/>
      <c r="H89" s="19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5.6" x14ac:dyDescent="0.3">
      <c r="A90" s="132"/>
      <c r="B90" s="132"/>
      <c r="C90" s="196"/>
      <c r="D90" s="196"/>
      <c r="E90" s="132"/>
      <c r="F90" s="132"/>
      <c r="G90" s="196"/>
      <c r="H90" s="19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5.6" x14ac:dyDescent="0.3">
      <c r="A91" s="132"/>
      <c r="B91" s="132"/>
      <c r="C91" s="196"/>
      <c r="D91" s="196"/>
      <c r="E91" s="132"/>
      <c r="F91" s="132"/>
      <c r="G91" s="196"/>
      <c r="H91" s="19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5.6" x14ac:dyDescent="0.3">
      <c r="A92" s="132"/>
      <c r="B92" s="132"/>
      <c r="C92" s="196"/>
      <c r="D92" s="196"/>
      <c r="E92" s="132"/>
      <c r="F92" s="132"/>
      <c r="G92" s="196"/>
      <c r="H92" s="19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5.6" x14ac:dyDescent="0.3">
      <c r="A93" s="132"/>
      <c r="B93" s="132"/>
      <c r="C93" s="196"/>
      <c r="D93" s="196"/>
      <c r="E93" s="132"/>
      <c r="F93" s="132"/>
      <c r="G93" s="196"/>
      <c r="H93" s="19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5.6" x14ac:dyDescent="0.3">
      <c r="A94" s="132"/>
      <c r="B94" s="132"/>
      <c r="C94" s="196"/>
      <c r="D94" s="196"/>
      <c r="E94" s="132"/>
      <c r="F94" s="132"/>
      <c r="G94" s="196"/>
      <c r="H94" s="19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5.6" x14ac:dyDescent="0.3">
      <c r="A95" s="132"/>
      <c r="B95" s="132"/>
      <c r="C95" s="196"/>
      <c r="D95" s="196"/>
      <c r="E95" s="132"/>
      <c r="F95" s="132"/>
      <c r="G95" s="196"/>
      <c r="H95" s="19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5.6" x14ac:dyDescent="0.3">
      <c r="A96" s="132"/>
      <c r="B96" s="132"/>
      <c r="C96" s="196"/>
      <c r="D96" s="196"/>
      <c r="E96" s="132"/>
      <c r="F96" s="132"/>
      <c r="G96" s="196"/>
      <c r="H96" s="19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5.6" x14ac:dyDescent="0.3">
      <c r="A97" s="132"/>
      <c r="B97" s="132"/>
      <c r="C97" s="196"/>
      <c r="D97" s="196"/>
      <c r="E97" s="132"/>
      <c r="F97" s="132"/>
      <c r="G97" s="196"/>
      <c r="H97" s="19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5.6" x14ac:dyDescent="0.3">
      <c r="A98" s="132"/>
      <c r="B98" s="132"/>
      <c r="C98" s="196"/>
      <c r="D98" s="196"/>
      <c r="E98" s="132"/>
      <c r="F98" s="132"/>
      <c r="G98" s="196"/>
      <c r="H98" s="19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5.6" x14ac:dyDescent="0.3">
      <c r="A99" s="132"/>
      <c r="B99" s="132"/>
      <c r="C99" s="196"/>
      <c r="D99" s="196"/>
      <c r="E99" s="132"/>
      <c r="F99" s="132"/>
      <c r="G99" s="196"/>
      <c r="H99" s="19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5.6" x14ac:dyDescent="0.3">
      <c r="A100" s="132"/>
      <c r="B100" s="132"/>
      <c r="C100" s="196"/>
      <c r="D100" s="196"/>
      <c r="E100" s="132"/>
      <c r="F100" s="132"/>
      <c r="G100" s="196"/>
      <c r="H100" s="19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5.6" x14ac:dyDescent="0.3">
      <c r="A101" s="132"/>
      <c r="B101" s="132"/>
      <c r="C101" s="196"/>
      <c r="D101" s="196"/>
      <c r="E101" s="132"/>
      <c r="F101" s="132"/>
      <c r="G101" s="196"/>
      <c r="H101" s="19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5.6" x14ac:dyDescent="0.3">
      <c r="A102" s="132"/>
      <c r="B102" s="132"/>
      <c r="C102" s="196"/>
      <c r="D102" s="196"/>
      <c r="E102" s="132"/>
      <c r="F102" s="132"/>
      <c r="G102" s="196"/>
      <c r="H102" s="19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5.6" x14ac:dyDescent="0.3">
      <c r="A103" s="132"/>
      <c r="B103" s="132"/>
      <c r="C103" s="196"/>
      <c r="D103" s="196"/>
      <c r="E103" s="132"/>
      <c r="F103" s="132"/>
      <c r="G103" s="196"/>
      <c r="H103" s="19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5.6" x14ac:dyDescent="0.3">
      <c r="A104" s="132"/>
      <c r="B104" s="132"/>
      <c r="C104" s="16"/>
      <c r="D104" s="16"/>
      <c r="E104" s="132"/>
      <c r="F104" s="132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5.6" x14ac:dyDescent="0.3">
      <c r="A105" s="132"/>
      <c r="B105" s="132"/>
      <c r="C105" s="16"/>
      <c r="D105" s="16"/>
      <c r="E105" s="132"/>
      <c r="F105" s="132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5.6" x14ac:dyDescent="0.3">
      <c r="A106" s="132"/>
      <c r="B106" s="132"/>
      <c r="C106" s="16"/>
      <c r="D106" s="16"/>
      <c r="E106" s="132"/>
      <c r="F106" s="132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5.6" x14ac:dyDescent="0.3">
      <c r="A107" s="132"/>
      <c r="B107" s="132"/>
      <c r="C107" s="16"/>
      <c r="D107" s="16"/>
      <c r="E107" s="132"/>
      <c r="F107" s="132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5.6" x14ac:dyDescent="0.3">
      <c r="A108" s="132"/>
      <c r="B108" s="132"/>
      <c r="C108" s="16"/>
      <c r="D108" s="16"/>
      <c r="E108" s="132"/>
      <c r="F108" s="132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5.6" x14ac:dyDescent="0.3">
      <c r="A109" s="132"/>
      <c r="B109" s="132"/>
      <c r="C109" s="16"/>
      <c r="D109" s="16"/>
      <c r="E109" s="132"/>
      <c r="F109" s="132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5.6" x14ac:dyDescent="0.3">
      <c r="A110" s="132"/>
      <c r="B110" s="132"/>
      <c r="C110" s="16"/>
      <c r="D110" s="16"/>
      <c r="E110" s="132"/>
      <c r="F110" s="132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5.6" x14ac:dyDescent="0.3">
      <c r="A111" s="132"/>
      <c r="B111" s="132"/>
      <c r="C111" s="16"/>
      <c r="D111" s="16"/>
      <c r="E111" s="132"/>
      <c r="F111" s="132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5.6" x14ac:dyDescent="0.3">
      <c r="A112" s="132"/>
      <c r="B112" s="132"/>
      <c r="C112" s="16"/>
      <c r="D112" s="16"/>
      <c r="E112" s="132"/>
      <c r="F112" s="132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5.6" x14ac:dyDescent="0.3">
      <c r="A113" s="132"/>
      <c r="B113" s="132"/>
      <c r="C113" s="16"/>
      <c r="D113" s="16"/>
      <c r="E113" s="132"/>
      <c r="F113" s="132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5.6" x14ac:dyDescent="0.3">
      <c r="A114" s="132"/>
      <c r="B114" s="132"/>
      <c r="C114" s="16"/>
      <c r="D114" s="16"/>
      <c r="E114" s="132"/>
      <c r="F114" s="132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5.6" x14ac:dyDescent="0.3">
      <c r="A115" s="132"/>
      <c r="B115" s="132"/>
      <c r="C115" s="16"/>
      <c r="D115" s="16"/>
      <c r="E115" s="132"/>
      <c r="F115" s="132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5.6" x14ac:dyDescent="0.3">
      <c r="A116" s="132"/>
      <c r="B116" s="132"/>
      <c r="C116" s="16"/>
      <c r="D116" s="16"/>
      <c r="E116" s="132"/>
      <c r="F116" s="132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5.6" x14ac:dyDescent="0.3">
      <c r="A117" s="132"/>
      <c r="B117" s="132"/>
      <c r="C117" s="16"/>
      <c r="D117" s="16"/>
      <c r="E117" s="132"/>
      <c r="F117" s="132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5.6" x14ac:dyDescent="0.3">
      <c r="A118" s="132"/>
      <c r="B118" s="132"/>
      <c r="C118" s="16"/>
      <c r="D118" s="16"/>
      <c r="E118" s="132"/>
      <c r="F118" s="132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5.6" x14ac:dyDescent="0.3">
      <c r="A119" s="132"/>
      <c r="B119" s="132"/>
      <c r="C119" s="16"/>
      <c r="D119" s="16"/>
      <c r="E119" s="132"/>
      <c r="F119" s="132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5.6" x14ac:dyDescent="0.3">
      <c r="A120" s="132"/>
      <c r="B120" s="132"/>
      <c r="C120" s="16"/>
      <c r="D120" s="16"/>
      <c r="E120" s="132"/>
      <c r="F120" s="132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5.6" x14ac:dyDescent="0.3">
      <c r="A121" s="132"/>
      <c r="B121" s="132"/>
      <c r="C121" s="16"/>
      <c r="D121" s="16"/>
      <c r="E121" s="132"/>
      <c r="F121" s="132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5.6" x14ac:dyDescent="0.3">
      <c r="A122" s="132"/>
      <c r="B122" s="132"/>
      <c r="C122" s="16"/>
      <c r="D122" s="16"/>
      <c r="E122" s="132"/>
      <c r="F122" s="132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5.6" x14ac:dyDescent="0.3">
      <c r="A123" s="132"/>
      <c r="B123" s="132"/>
      <c r="C123" s="16"/>
      <c r="D123" s="16"/>
      <c r="E123" s="132"/>
      <c r="F123" s="132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5.6" x14ac:dyDescent="0.3">
      <c r="A124" s="132"/>
      <c r="B124" s="132"/>
      <c r="C124" s="16"/>
      <c r="D124" s="16"/>
      <c r="E124" s="132"/>
      <c r="F124" s="132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5.6" x14ac:dyDescent="0.3">
      <c r="A125" s="132"/>
      <c r="B125" s="132"/>
      <c r="C125" s="16"/>
      <c r="D125" s="16"/>
      <c r="E125" s="132"/>
      <c r="F125" s="132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5.6" x14ac:dyDescent="0.3">
      <c r="A126" s="132"/>
      <c r="B126" s="132"/>
      <c r="C126" s="16"/>
      <c r="D126" s="16"/>
      <c r="E126" s="132"/>
      <c r="F126" s="132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5.6" x14ac:dyDescent="0.3">
      <c r="A127" s="132"/>
      <c r="B127" s="132"/>
      <c r="C127" s="16"/>
      <c r="D127" s="16"/>
      <c r="E127" s="132"/>
      <c r="F127" s="132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5.6" x14ac:dyDescent="0.3">
      <c r="A128" s="132"/>
      <c r="B128" s="132"/>
      <c r="C128" s="16"/>
      <c r="D128" s="16"/>
      <c r="E128" s="132"/>
      <c r="F128" s="132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5.6" x14ac:dyDescent="0.3">
      <c r="A129" s="132"/>
      <c r="B129" s="132"/>
      <c r="C129" s="16"/>
      <c r="D129" s="16"/>
      <c r="E129" s="132"/>
      <c r="F129" s="132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5.6" x14ac:dyDescent="0.3">
      <c r="A130" s="132"/>
      <c r="B130" s="132"/>
      <c r="C130" s="16"/>
      <c r="D130" s="16"/>
      <c r="E130" s="132"/>
      <c r="F130" s="132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5.6" x14ac:dyDescent="0.3">
      <c r="A131" s="132"/>
      <c r="B131" s="132"/>
      <c r="C131" s="16"/>
      <c r="D131" s="16"/>
      <c r="E131" s="132"/>
      <c r="F131" s="132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5.6" x14ac:dyDescent="0.3">
      <c r="A132" s="132"/>
      <c r="B132" s="132"/>
      <c r="C132" s="16"/>
      <c r="D132" s="16"/>
      <c r="E132" s="132"/>
      <c r="F132" s="132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5.6" x14ac:dyDescent="0.3">
      <c r="A133" s="132"/>
      <c r="B133" s="132"/>
      <c r="C133" s="16"/>
      <c r="D133" s="16"/>
      <c r="E133" s="132"/>
      <c r="F133" s="132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5.6" x14ac:dyDescent="0.3">
      <c r="A134" s="132"/>
      <c r="B134" s="132"/>
      <c r="C134" s="16"/>
      <c r="D134" s="16"/>
      <c r="E134" s="132"/>
      <c r="F134" s="132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5.6" x14ac:dyDescent="0.3">
      <c r="A135" s="132"/>
      <c r="B135" s="132"/>
      <c r="C135" s="16"/>
      <c r="D135" s="16"/>
      <c r="E135" s="132"/>
      <c r="F135" s="132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5.6" x14ac:dyDescent="0.3">
      <c r="A136" s="132"/>
      <c r="B136" s="132"/>
      <c r="C136" s="16"/>
      <c r="D136" s="16"/>
      <c r="E136" s="132"/>
      <c r="F136" s="132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5.6" x14ac:dyDescent="0.3">
      <c r="A137" s="132"/>
      <c r="B137" s="132"/>
      <c r="C137" s="16"/>
      <c r="D137" s="16"/>
      <c r="E137" s="132"/>
      <c r="F137" s="132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5.6" x14ac:dyDescent="0.3">
      <c r="A138" s="132"/>
      <c r="B138" s="132"/>
      <c r="C138" s="16"/>
      <c r="D138" s="16"/>
      <c r="E138" s="132"/>
      <c r="F138" s="132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5.6" x14ac:dyDescent="0.3">
      <c r="A139" s="132"/>
      <c r="B139" s="132"/>
      <c r="C139" s="16"/>
      <c r="D139" s="16"/>
      <c r="E139" s="132"/>
      <c r="F139" s="132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5.6" x14ac:dyDescent="0.3">
      <c r="A140" s="132"/>
      <c r="B140" s="132"/>
      <c r="C140" s="16"/>
      <c r="D140" s="16"/>
      <c r="E140" s="132"/>
      <c r="F140" s="132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5.6" x14ac:dyDescent="0.3">
      <c r="A141" s="132"/>
      <c r="B141" s="132"/>
      <c r="C141" s="16"/>
      <c r="D141" s="16"/>
      <c r="E141" s="132"/>
      <c r="F141" s="132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5.6" x14ac:dyDescent="0.3">
      <c r="A142" s="132"/>
      <c r="B142" s="132"/>
      <c r="C142" s="16"/>
      <c r="D142" s="16"/>
      <c r="E142" s="132"/>
      <c r="F142" s="132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5.6" x14ac:dyDescent="0.3">
      <c r="A143" s="132"/>
      <c r="B143" s="132"/>
      <c r="C143" s="16"/>
      <c r="D143" s="16"/>
      <c r="E143" s="132"/>
      <c r="F143" s="132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5.6" x14ac:dyDescent="0.3">
      <c r="A144" s="132"/>
      <c r="B144" s="132"/>
      <c r="C144" s="16"/>
      <c r="D144" s="16"/>
      <c r="E144" s="132"/>
      <c r="F144" s="132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5.6" x14ac:dyDescent="0.3">
      <c r="A145" s="132"/>
      <c r="B145" s="132"/>
      <c r="C145" s="16"/>
      <c r="D145" s="16"/>
      <c r="E145" s="132"/>
      <c r="F145" s="132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5.6" x14ac:dyDescent="0.3">
      <c r="A146" s="132"/>
      <c r="B146" s="132"/>
      <c r="C146" s="16"/>
      <c r="D146" s="16"/>
      <c r="E146" s="132"/>
      <c r="F146" s="132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5.6" x14ac:dyDescent="0.3">
      <c r="A147" s="132"/>
      <c r="B147" s="132"/>
      <c r="C147" s="16"/>
      <c r="D147" s="16"/>
      <c r="E147" s="132"/>
      <c r="F147" s="132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5.6" x14ac:dyDescent="0.3">
      <c r="A148" s="132"/>
      <c r="B148" s="132"/>
      <c r="C148" s="16"/>
      <c r="D148" s="16"/>
      <c r="E148" s="132"/>
      <c r="F148" s="132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5.6" x14ac:dyDescent="0.3">
      <c r="A149" s="132"/>
      <c r="B149" s="132"/>
      <c r="C149" s="16"/>
      <c r="D149" s="16"/>
      <c r="E149" s="132"/>
      <c r="F149" s="132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5.6" x14ac:dyDescent="0.3">
      <c r="A150" s="132"/>
      <c r="B150" s="132"/>
      <c r="C150" s="16"/>
      <c r="D150" s="16"/>
      <c r="E150" s="132"/>
      <c r="F150" s="132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5.6" x14ac:dyDescent="0.3">
      <c r="A151" s="132"/>
      <c r="B151" s="132"/>
      <c r="C151" s="16"/>
      <c r="D151" s="16"/>
      <c r="E151" s="132"/>
      <c r="F151" s="132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5.6" x14ac:dyDescent="0.3">
      <c r="A152" s="132"/>
      <c r="B152" s="132"/>
      <c r="C152" s="16"/>
      <c r="D152" s="16"/>
      <c r="E152" s="132"/>
      <c r="F152" s="132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5.6" x14ac:dyDescent="0.3">
      <c r="A153" s="132"/>
      <c r="B153" s="132"/>
      <c r="C153" s="16"/>
      <c r="D153" s="16"/>
      <c r="E153" s="132"/>
      <c r="F153" s="132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5.6" x14ac:dyDescent="0.3">
      <c r="A154" s="132"/>
      <c r="B154" s="132"/>
      <c r="C154" s="16"/>
      <c r="D154" s="16"/>
      <c r="E154" s="132"/>
      <c r="F154" s="132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5.6" x14ac:dyDescent="0.3">
      <c r="A155" s="132"/>
      <c r="B155" s="132"/>
      <c r="C155" s="16"/>
      <c r="D155" s="16"/>
      <c r="E155" s="132"/>
      <c r="F155" s="132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5.6" x14ac:dyDescent="0.3">
      <c r="A156" s="132"/>
      <c r="B156" s="132"/>
      <c r="C156" s="16"/>
      <c r="D156" s="16"/>
      <c r="E156" s="132"/>
      <c r="F156" s="132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5.6" x14ac:dyDescent="0.3">
      <c r="A157" s="132"/>
      <c r="B157" s="132"/>
      <c r="C157" s="16"/>
      <c r="D157" s="16"/>
      <c r="E157" s="132"/>
      <c r="F157" s="132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5.6" x14ac:dyDescent="0.3">
      <c r="A158" s="132"/>
      <c r="B158" s="132"/>
      <c r="C158" s="16"/>
      <c r="D158" s="16"/>
      <c r="E158" s="132"/>
      <c r="F158" s="132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5.6" x14ac:dyDescent="0.3">
      <c r="A159" s="132"/>
      <c r="B159" s="132"/>
      <c r="C159" s="16"/>
      <c r="D159" s="16"/>
      <c r="E159" s="132"/>
      <c r="F159" s="132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5.6" x14ac:dyDescent="0.3">
      <c r="A160" s="132"/>
      <c r="B160" s="132"/>
      <c r="C160" s="16"/>
      <c r="D160" s="16"/>
      <c r="E160" s="132"/>
      <c r="F160" s="132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5.6" x14ac:dyDescent="0.3">
      <c r="A161" s="132"/>
      <c r="B161" s="132"/>
      <c r="C161" s="16"/>
      <c r="D161" s="16"/>
      <c r="E161" s="132"/>
      <c r="F161" s="132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5.6" x14ac:dyDescent="0.3">
      <c r="A162" s="132"/>
      <c r="B162" s="132"/>
      <c r="C162" s="16"/>
      <c r="D162" s="16"/>
      <c r="E162" s="132"/>
      <c r="F162" s="132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5.6" x14ac:dyDescent="0.3">
      <c r="A163" s="132"/>
      <c r="B163" s="132"/>
      <c r="C163" s="16"/>
      <c r="D163" s="16"/>
      <c r="E163" s="132"/>
      <c r="F163" s="132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5.6" x14ac:dyDescent="0.3">
      <c r="A164" s="132"/>
      <c r="B164" s="132"/>
      <c r="C164" s="16"/>
      <c r="D164" s="16"/>
      <c r="E164" s="132"/>
      <c r="F164" s="132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5.6" x14ac:dyDescent="0.3">
      <c r="A165" s="132"/>
      <c r="B165" s="132"/>
      <c r="C165" s="16"/>
      <c r="D165" s="16"/>
      <c r="E165" s="132"/>
      <c r="F165" s="132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5.6" x14ac:dyDescent="0.3">
      <c r="A166" s="132"/>
      <c r="B166" s="132"/>
      <c r="C166" s="16"/>
      <c r="D166" s="16"/>
      <c r="E166" s="132"/>
      <c r="F166" s="132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5.6" x14ac:dyDescent="0.3">
      <c r="A167" s="132"/>
      <c r="B167" s="132"/>
      <c r="C167" s="16"/>
      <c r="D167" s="16"/>
      <c r="E167" s="132"/>
      <c r="F167" s="132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5.6" x14ac:dyDescent="0.3">
      <c r="A168" s="132"/>
      <c r="B168" s="132"/>
      <c r="C168" s="16"/>
      <c r="D168" s="16"/>
      <c r="E168" s="132"/>
      <c r="F168" s="132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5.6" x14ac:dyDescent="0.3">
      <c r="A169" s="132"/>
      <c r="B169" s="132"/>
      <c r="C169" s="16"/>
      <c r="D169" s="16"/>
      <c r="E169" s="132"/>
      <c r="F169" s="132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5.6" x14ac:dyDescent="0.3">
      <c r="A170" s="132"/>
      <c r="B170" s="132"/>
      <c r="C170" s="16"/>
      <c r="D170" s="16"/>
      <c r="E170" s="132"/>
      <c r="F170" s="132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5.6" x14ac:dyDescent="0.3">
      <c r="A171" s="132"/>
      <c r="B171" s="132"/>
      <c r="C171" s="16"/>
      <c r="D171" s="16"/>
      <c r="E171" s="132"/>
      <c r="F171" s="132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5.6" x14ac:dyDescent="0.3">
      <c r="A172" s="132"/>
      <c r="B172" s="132"/>
      <c r="C172" s="16"/>
      <c r="D172" s="16"/>
      <c r="E172" s="132"/>
      <c r="F172" s="132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5.6" x14ac:dyDescent="0.3">
      <c r="A173" s="132"/>
      <c r="B173" s="132"/>
      <c r="C173" s="16"/>
      <c r="D173" s="16"/>
      <c r="E173" s="132"/>
      <c r="F173" s="132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5.6" x14ac:dyDescent="0.3">
      <c r="A174" s="132"/>
      <c r="B174" s="132"/>
      <c r="C174" s="16"/>
      <c r="D174" s="16"/>
      <c r="E174" s="132"/>
      <c r="F174" s="132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5.6" x14ac:dyDescent="0.3">
      <c r="A175" s="132"/>
      <c r="B175" s="132"/>
      <c r="C175" s="16"/>
      <c r="D175" s="16"/>
      <c r="E175" s="132"/>
      <c r="F175" s="132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5.6" x14ac:dyDescent="0.3">
      <c r="A176" s="132"/>
      <c r="B176" s="132"/>
      <c r="C176" s="16"/>
      <c r="D176" s="16"/>
      <c r="E176" s="132"/>
      <c r="F176" s="132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5.6" x14ac:dyDescent="0.3">
      <c r="A177" s="132"/>
      <c r="B177" s="132"/>
      <c r="C177" s="16"/>
      <c r="D177" s="16"/>
      <c r="E177" s="132"/>
      <c r="F177" s="132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5.6" x14ac:dyDescent="0.3">
      <c r="A178" s="132"/>
      <c r="B178" s="132"/>
      <c r="C178" s="16"/>
      <c r="D178" s="16"/>
      <c r="E178" s="132"/>
      <c r="F178" s="132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5.6" x14ac:dyDescent="0.3">
      <c r="A179" s="132"/>
      <c r="B179" s="132"/>
      <c r="C179" s="16"/>
      <c r="D179" s="16"/>
      <c r="E179" s="132"/>
      <c r="F179" s="132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5.6" x14ac:dyDescent="0.3">
      <c r="A180" s="132"/>
      <c r="B180" s="132"/>
      <c r="C180" s="16"/>
      <c r="D180" s="16"/>
      <c r="E180" s="132"/>
      <c r="F180" s="132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5.6" x14ac:dyDescent="0.3">
      <c r="A181" s="132"/>
      <c r="B181" s="132"/>
      <c r="C181" s="16"/>
      <c r="D181" s="16"/>
      <c r="E181" s="132"/>
      <c r="F181" s="132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5.6" x14ac:dyDescent="0.3">
      <c r="A182" s="132"/>
      <c r="B182" s="132"/>
      <c r="C182" s="16"/>
      <c r="D182" s="16"/>
      <c r="E182" s="132"/>
      <c r="F182" s="132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5.6" x14ac:dyDescent="0.3">
      <c r="A183" s="132"/>
      <c r="B183" s="132"/>
      <c r="C183" s="16"/>
      <c r="D183" s="16"/>
      <c r="E183" s="132"/>
      <c r="F183" s="132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5.6" x14ac:dyDescent="0.3">
      <c r="A184" s="132"/>
      <c r="B184" s="132"/>
      <c r="C184" s="16"/>
      <c r="D184" s="16"/>
      <c r="E184" s="132"/>
      <c r="F184" s="132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5.6" x14ac:dyDescent="0.3">
      <c r="A185" s="132"/>
      <c r="B185" s="132"/>
      <c r="C185" s="16"/>
      <c r="D185" s="16"/>
      <c r="E185" s="132"/>
      <c r="F185" s="132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5.6" x14ac:dyDescent="0.3">
      <c r="A186" s="132"/>
      <c r="B186" s="132"/>
      <c r="C186" s="16"/>
      <c r="D186" s="16"/>
      <c r="E186" s="132"/>
      <c r="F186" s="132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5.6" x14ac:dyDescent="0.3">
      <c r="A187" s="132"/>
      <c r="B187" s="132"/>
      <c r="C187" s="16"/>
      <c r="D187" s="16"/>
      <c r="E187" s="132"/>
      <c r="F187" s="132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5.6" x14ac:dyDescent="0.3">
      <c r="A188" s="132"/>
      <c r="B188" s="132"/>
      <c r="C188" s="16"/>
      <c r="D188" s="16"/>
      <c r="E188" s="132"/>
      <c r="F188" s="132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5.6" x14ac:dyDescent="0.3">
      <c r="A189" s="132"/>
      <c r="B189" s="132"/>
      <c r="C189" s="16"/>
      <c r="D189" s="16"/>
      <c r="E189" s="132"/>
      <c r="F189" s="132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5.6" x14ac:dyDescent="0.3">
      <c r="A190" s="132"/>
      <c r="B190" s="132"/>
      <c r="C190" s="16"/>
      <c r="D190" s="16"/>
      <c r="E190" s="132"/>
      <c r="F190" s="132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5.6" x14ac:dyDescent="0.3">
      <c r="A191" s="132"/>
      <c r="B191" s="132"/>
      <c r="C191" s="16"/>
      <c r="D191" s="16"/>
      <c r="E191" s="132"/>
      <c r="F191" s="132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5.6" x14ac:dyDescent="0.3">
      <c r="A192" s="132"/>
      <c r="B192" s="132"/>
      <c r="C192" s="16"/>
      <c r="D192" s="16"/>
      <c r="E192" s="132"/>
      <c r="F192" s="132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5.6" x14ac:dyDescent="0.3">
      <c r="A193" s="132"/>
      <c r="B193" s="132"/>
      <c r="C193" s="16"/>
      <c r="D193" s="16"/>
      <c r="E193" s="132"/>
      <c r="F193" s="132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5.6" x14ac:dyDescent="0.3">
      <c r="A194" s="132"/>
      <c r="B194" s="132"/>
      <c r="C194" s="16"/>
      <c r="D194" s="16"/>
      <c r="E194" s="132"/>
      <c r="F194" s="132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5.6" x14ac:dyDescent="0.3">
      <c r="A195" s="132"/>
      <c r="B195" s="132"/>
      <c r="C195" s="16"/>
      <c r="D195" s="16"/>
      <c r="E195" s="132"/>
      <c r="F195" s="132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5.6" x14ac:dyDescent="0.3">
      <c r="A196" s="132"/>
      <c r="B196" s="132"/>
      <c r="C196" s="16"/>
      <c r="D196" s="16"/>
      <c r="E196" s="132"/>
      <c r="F196" s="132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5.6" x14ac:dyDescent="0.3">
      <c r="A197" s="132"/>
      <c r="B197" s="132"/>
      <c r="C197" s="16"/>
      <c r="D197" s="16"/>
      <c r="E197" s="132"/>
      <c r="F197" s="132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5.6" x14ac:dyDescent="0.3">
      <c r="A198" s="132"/>
      <c r="B198" s="132"/>
      <c r="C198" s="16"/>
      <c r="D198" s="16"/>
      <c r="E198" s="132"/>
      <c r="F198" s="132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5.6" x14ac:dyDescent="0.3">
      <c r="A199" s="132"/>
      <c r="B199" s="132"/>
      <c r="C199" s="16"/>
      <c r="D199" s="16"/>
      <c r="E199" s="132"/>
      <c r="F199" s="132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5.6" x14ac:dyDescent="0.3">
      <c r="A200" s="132"/>
      <c r="B200" s="132"/>
      <c r="C200" s="16"/>
      <c r="D200" s="16"/>
      <c r="E200" s="132"/>
      <c r="F200" s="132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5.6" x14ac:dyDescent="0.3">
      <c r="A201" s="132"/>
      <c r="B201" s="132"/>
      <c r="C201" s="16"/>
      <c r="D201" s="16"/>
      <c r="E201" s="132"/>
      <c r="F201" s="132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5.6" x14ac:dyDescent="0.3">
      <c r="A202" s="132"/>
      <c r="B202" s="132"/>
      <c r="C202" s="16"/>
      <c r="D202" s="16"/>
      <c r="E202" s="132"/>
      <c r="F202" s="132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5.6" x14ac:dyDescent="0.3">
      <c r="A203" s="132"/>
      <c r="B203" s="132"/>
      <c r="C203" s="16"/>
      <c r="D203" s="16"/>
      <c r="E203" s="132"/>
      <c r="F203" s="132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5.6" x14ac:dyDescent="0.3">
      <c r="A204" s="132"/>
      <c r="B204" s="132"/>
      <c r="C204" s="16"/>
      <c r="D204" s="16"/>
      <c r="E204" s="132"/>
      <c r="F204" s="132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5.6" x14ac:dyDescent="0.3">
      <c r="A205" s="132"/>
      <c r="B205" s="132"/>
      <c r="C205" s="16"/>
      <c r="D205" s="16"/>
      <c r="E205" s="132"/>
      <c r="F205" s="132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5.6" x14ac:dyDescent="0.3">
      <c r="A206" s="132"/>
      <c r="B206" s="132"/>
      <c r="C206" s="16"/>
      <c r="D206" s="16"/>
      <c r="E206" s="132"/>
      <c r="F206" s="132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5.6" x14ac:dyDescent="0.3">
      <c r="A207" s="132"/>
      <c r="B207" s="132"/>
      <c r="C207" s="16"/>
      <c r="D207" s="16"/>
      <c r="E207" s="132"/>
      <c r="F207" s="132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5.6" x14ac:dyDescent="0.3">
      <c r="A208" s="132"/>
      <c r="B208" s="132"/>
      <c r="C208" s="16"/>
      <c r="D208" s="16"/>
      <c r="E208" s="132"/>
      <c r="F208" s="132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5.6" x14ac:dyDescent="0.3">
      <c r="A209" s="132"/>
      <c r="B209" s="132"/>
      <c r="C209" s="16"/>
      <c r="D209" s="16"/>
      <c r="E209" s="132"/>
      <c r="F209" s="132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5.6" x14ac:dyDescent="0.3">
      <c r="A210" s="132"/>
      <c r="B210" s="132"/>
      <c r="C210" s="16"/>
      <c r="D210" s="16"/>
      <c r="E210" s="132"/>
      <c r="F210" s="132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5.6" x14ac:dyDescent="0.3">
      <c r="A211" s="132"/>
      <c r="B211" s="132"/>
      <c r="C211" s="16"/>
      <c r="D211" s="16"/>
      <c r="E211" s="132"/>
      <c r="F211" s="132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5.6" x14ac:dyDescent="0.3">
      <c r="A212" s="132"/>
      <c r="B212" s="132"/>
      <c r="C212" s="16"/>
      <c r="D212" s="16"/>
      <c r="E212" s="132"/>
      <c r="F212" s="132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5.6" x14ac:dyDescent="0.3">
      <c r="A213" s="132"/>
      <c r="B213" s="132"/>
      <c r="C213" s="16"/>
      <c r="D213" s="16"/>
      <c r="E213" s="132"/>
      <c r="F213" s="132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5.6" x14ac:dyDescent="0.3">
      <c r="A214" s="132"/>
      <c r="B214" s="132"/>
      <c r="C214" s="16"/>
      <c r="D214" s="16"/>
      <c r="E214" s="132"/>
      <c r="F214" s="132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5.6" x14ac:dyDescent="0.3">
      <c r="A215" s="132"/>
      <c r="B215" s="132"/>
      <c r="C215" s="16"/>
      <c r="D215" s="16"/>
      <c r="E215" s="132"/>
      <c r="F215" s="132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5.6" x14ac:dyDescent="0.3">
      <c r="A216" s="132"/>
      <c r="B216" s="132"/>
      <c r="C216" s="16"/>
      <c r="D216" s="16"/>
      <c r="E216" s="132"/>
      <c r="F216" s="132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5.6" x14ac:dyDescent="0.3">
      <c r="A217" s="132"/>
      <c r="B217" s="132"/>
      <c r="C217" s="16"/>
      <c r="D217" s="16"/>
      <c r="E217" s="132"/>
      <c r="F217" s="132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5.6" x14ac:dyDescent="0.3">
      <c r="A218" s="132"/>
      <c r="B218" s="132"/>
      <c r="C218" s="16"/>
      <c r="D218" s="16"/>
      <c r="E218" s="132"/>
      <c r="F218" s="132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5.6" x14ac:dyDescent="0.3">
      <c r="A219" s="132"/>
      <c r="B219" s="132"/>
      <c r="C219" s="16"/>
      <c r="D219" s="16"/>
      <c r="E219" s="132"/>
      <c r="F219" s="132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5.6" x14ac:dyDescent="0.3">
      <c r="A220" s="132"/>
      <c r="B220" s="132"/>
      <c r="C220" s="16"/>
      <c r="D220" s="16"/>
      <c r="E220" s="132"/>
      <c r="F220" s="132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5.6" x14ac:dyDescent="0.3">
      <c r="A221" s="132"/>
      <c r="B221" s="132"/>
      <c r="C221" s="16"/>
      <c r="D221" s="16"/>
      <c r="E221" s="132"/>
      <c r="F221" s="132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5.6" x14ac:dyDescent="0.3">
      <c r="A222" s="132"/>
      <c r="B222" s="132"/>
      <c r="C222" s="16"/>
      <c r="D222" s="16"/>
      <c r="E222" s="132"/>
      <c r="F222" s="132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5.6" x14ac:dyDescent="0.3">
      <c r="A223" s="132"/>
      <c r="B223" s="132"/>
      <c r="C223" s="16"/>
      <c r="D223" s="16"/>
      <c r="E223" s="132"/>
      <c r="F223" s="132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5.6" x14ac:dyDescent="0.3">
      <c r="A224" s="132"/>
      <c r="B224" s="132"/>
      <c r="C224" s="16"/>
      <c r="D224" s="16"/>
      <c r="E224" s="132"/>
      <c r="F224" s="132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5.6" x14ac:dyDescent="0.3">
      <c r="A225" s="132"/>
      <c r="B225" s="132"/>
      <c r="C225" s="16"/>
      <c r="D225" s="16"/>
      <c r="E225" s="132"/>
      <c r="F225" s="132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5.6" x14ac:dyDescent="0.3">
      <c r="A226" s="132"/>
      <c r="B226" s="132"/>
      <c r="C226" s="16"/>
      <c r="D226" s="16"/>
      <c r="E226" s="132"/>
      <c r="F226" s="132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5.6" x14ac:dyDescent="0.3">
      <c r="A227" s="132"/>
      <c r="B227" s="132"/>
      <c r="C227" s="16"/>
      <c r="D227" s="16"/>
      <c r="E227" s="132"/>
      <c r="F227" s="132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15.6" x14ac:dyDescent="0.3">
      <c r="A228" s="132"/>
      <c r="B228" s="132"/>
      <c r="C228" s="16"/>
      <c r="D228" s="16"/>
      <c r="E228" s="132"/>
      <c r="F228" s="132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15.6" x14ac:dyDescent="0.3">
      <c r="A229" s="132"/>
      <c r="B229" s="132"/>
      <c r="C229" s="16"/>
      <c r="D229" s="16"/>
      <c r="E229" s="132"/>
      <c r="F229" s="132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15.6" x14ac:dyDescent="0.3">
      <c r="A230" s="132"/>
      <c r="B230" s="132"/>
      <c r="C230" s="16"/>
      <c r="D230" s="16"/>
      <c r="E230" s="132"/>
      <c r="F230" s="132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15.6" x14ac:dyDescent="0.3">
      <c r="A231" s="132"/>
      <c r="B231" s="132"/>
      <c r="C231" s="16"/>
      <c r="D231" s="16"/>
      <c r="E231" s="132"/>
      <c r="F231" s="132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15.6" x14ac:dyDescent="0.3">
      <c r="A232" s="132"/>
      <c r="B232" s="132"/>
      <c r="C232" s="16"/>
      <c r="D232" s="16"/>
      <c r="E232" s="132"/>
      <c r="F232" s="132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5.6" x14ac:dyDescent="0.3">
      <c r="A233" s="132"/>
      <c r="B233" s="132"/>
      <c r="C233" s="16"/>
      <c r="D233" s="16"/>
      <c r="E233" s="132"/>
      <c r="F233" s="132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5.6" x14ac:dyDescent="0.3">
      <c r="A234" s="132"/>
      <c r="B234" s="132"/>
      <c r="C234" s="16"/>
      <c r="D234" s="16"/>
      <c r="E234" s="132"/>
      <c r="F234" s="132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5.6" x14ac:dyDescent="0.3">
      <c r="A235" s="132"/>
      <c r="B235" s="132"/>
      <c r="C235" s="16"/>
      <c r="D235" s="16"/>
      <c r="E235" s="132"/>
      <c r="F235" s="132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5.6" x14ac:dyDescent="0.3">
      <c r="A236" s="132"/>
      <c r="B236" s="132"/>
      <c r="C236" s="16"/>
      <c r="D236" s="16"/>
      <c r="E236" s="132"/>
      <c r="F236" s="132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5.6" x14ac:dyDescent="0.3">
      <c r="A237" s="132"/>
      <c r="B237" s="132"/>
      <c r="C237" s="16"/>
      <c r="D237" s="16"/>
      <c r="E237" s="132"/>
      <c r="F237" s="132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5.6" x14ac:dyDescent="0.3">
      <c r="A238" s="132"/>
      <c r="B238" s="132"/>
      <c r="C238" s="16"/>
      <c r="D238" s="16"/>
      <c r="E238" s="132"/>
      <c r="F238" s="132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5.6" x14ac:dyDescent="0.3">
      <c r="A239" s="132"/>
      <c r="B239" s="132"/>
      <c r="C239" s="16"/>
      <c r="D239" s="16"/>
      <c r="E239" s="132"/>
      <c r="F239" s="132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5.6" x14ac:dyDescent="0.3">
      <c r="A240" s="132"/>
      <c r="B240" s="132"/>
      <c r="C240" s="16"/>
      <c r="D240" s="16"/>
      <c r="E240" s="132"/>
      <c r="F240" s="132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5.6" x14ac:dyDescent="0.3">
      <c r="A241" s="132"/>
      <c r="B241" s="132"/>
      <c r="C241" s="16"/>
      <c r="D241" s="16"/>
      <c r="E241" s="132"/>
      <c r="F241" s="132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5.6" x14ac:dyDescent="0.3">
      <c r="A242" s="132"/>
      <c r="B242" s="132"/>
      <c r="C242" s="16"/>
      <c r="D242" s="16"/>
      <c r="E242" s="132"/>
      <c r="F242" s="132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5.6" x14ac:dyDescent="0.3">
      <c r="A243" s="132"/>
      <c r="B243" s="132"/>
      <c r="C243" s="16"/>
      <c r="D243" s="16"/>
      <c r="E243" s="132"/>
      <c r="F243" s="132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5.6" x14ac:dyDescent="0.3">
      <c r="A244" s="132"/>
      <c r="B244" s="132"/>
      <c r="C244" s="16"/>
      <c r="D244" s="16"/>
      <c r="E244" s="132"/>
      <c r="F244" s="132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5.6" x14ac:dyDescent="0.3">
      <c r="A245" s="132"/>
      <c r="B245" s="132"/>
      <c r="C245" s="16"/>
      <c r="D245" s="16"/>
      <c r="E245" s="132"/>
      <c r="F245" s="132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5.6" x14ac:dyDescent="0.3">
      <c r="A246" s="132"/>
      <c r="B246" s="132"/>
      <c r="C246" s="16"/>
      <c r="D246" s="16"/>
      <c r="E246" s="132"/>
      <c r="F246" s="132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5.6" x14ac:dyDescent="0.3">
      <c r="A247" s="132"/>
      <c r="B247" s="132"/>
      <c r="C247" s="16"/>
      <c r="D247" s="16"/>
      <c r="E247" s="132"/>
      <c r="F247" s="132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5.6" x14ac:dyDescent="0.3">
      <c r="A248" s="132"/>
      <c r="B248" s="132"/>
      <c r="C248" s="16"/>
      <c r="D248" s="16"/>
      <c r="E248" s="132"/>
      <c r="F248" s="132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5.6" x14ac:dyDescent="0.3">
      <c r="A249" s="132"/>
      <c r="B249" s="132"/>
      <c r="C249" s="16"/>
      <c r="D249" s="16"/>
      <c r="E249" s="132"/>
      <c r="F249" s="132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5.6" x14ac:dyDescent="0.3">
      <c r="A250" s="132"/>
      <c r="B250" s="132"/>
      <c r="C250" s="16"/>
      <c r="D250" s="16"/>
      <c r="E250" s="132"/>
      <c r="F250" s="132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5.6" x14ac:dyDescent="0.3">
      <c r="A251" s="132"/>
      <c r="B251" s="132"/>
      <c r="C251" s="16"/>
      <c r="D251" s="16"/>
      <c r="E251" s="132"/>
      <c r="F251" s="132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5.6" x14ac:dyDescent="0.3">
      <c r="A252" s="132"/>
      <c r="B252" s="132"/>
      <c r="C252" s="16"/>
      <c r="D252" s="16"/>
      <c r="E252" s="132"/>
      <c r="F252" s="132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5.6" x14ac:dyDescent="0.3">
      <c r="A253" s="132"/>
      <c r="B253" s="132"/>
      <c r="C253" s="16"/>
      <c r="D253" s="16"/>
      <c r="E253" s="132"/>
      <c r="F253" s="132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5.6" x14ac:dyDescent="0.3">
      <c r="A254" s="132"/>
      <c r="B254" s="132"/>
      <c r="C254" s="16"/>
      <c r="D254" s="16"/>
      <c r="E254" s="132"/>
      <c r="F254" s="132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5.6" x14ac:dyDescent="0.3">
      <c r="A255" s="132"/>
      <c r="B255" s="132"/>
      <c r="C255" s="16"/>
      <c r="D255" s="16"/>
      <c r="E255" s="132"/>
      <c r="F255" s="132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5.6" x14ac:dyDescent="0.3">
      <c r="A256" s="132"/>
      <c r="B256" s="132"/>
      <c r="C256" s="16"/>
      <c r="D256" s="16"/>
      <c r="E256" s="132"/>
      <c r="F256" s="132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5.6" x14ac:dyDescent="0.3">
      <c r="A257" s="132"/>
      <c r="B257" s="132"/>
      <c r="C257" s="16"/>
      <c r="D257" s="16"/>
      <c r="E257" s="132"/>
      <c r="F257" s="132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5.6" x14ac:dyDescent="0.3">
      <c r="A258" s="132"/>
      <c r="B258" s="132"/>
      <c r="C258" s="16"/>
      <c r="D258" s="16"/>
      <c r="E258" s="132"/>
      <c r="F258" s="132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5.6" x14ac:dyDescent="0.3">
      <c r="A259" s="132"/>
      <c r="B259" s="132"/>
      <c r="C259" s="16"/>
      <c r="D259" s="16"/>
      <c r="E259" s="132"/>
      <c r="F259" s="132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5.6" x14ac:dyDescent="0.3">
      <c r="A260" s="132"/>
      <c r="B260" s="132"/>
      <c r="C260" s="16"/>
      <c r="D260" s="16"/>
      <c r="E260" s="132"/>
      <c r="F260" s="132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5.6" x14ac:dyDescent="0.3">
      <c r="A261" s="132"/>
      <c r="B261" s="132"/>
      <c r="C261" s="16"/>
      <c r="D261" s="16"/>
      <c r="E261" s="132"/>
      <c r="F261" s="132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5.6" x14ac:dyDescent="0.3">
      <c r="A262" s="132"/>
      <c r="B262" s="132"/>
      <c r="C262" s="16"/>
      <c r="D262" s="16"/>
      <c r="E262" s="132"/>
      <c r="F262" s="132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5.6" x14ac:dyDescent="0.3">
      <c r="A263" s="132"/>
      <c r="B263" s="132"/>
      <c r="C263" s="16"/>
      <c r="D263" s="16"/>
      <c r="E263" s="132"/>
      <c r="F263" s="132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5.6" x14ac:dyDescent="0.3">
      <c r="A264" s="132"/>
      <c r="B264" s="132"/>
      <c r="C264" s="16"/>
      <c r="D264" s="16"/>
      <c r="E264" s="132"/>
      <c r="F264" s="132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5.6" x14ac:dyDescent="0.3">
      <c r="A265" s="132"/>
      <c r="B265" s="132"/>
      <c r="C265" s="16"/>
      <c r="D265" s="16"/>
      <c r="E265" s="132"/>
      <c r="F265" s="132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5.6" x14ac:dyDescent="0.3">
      <c r="A266" s="132"/>
      <c r="B266" s="132"/>
      <c r="C266" s="16"/>
      <c r="D266" s="16"/>
      <c r="E266" s="132"/>
      <c r="F266" s="132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5.6" x14ac:dyDescent="0.3">
      <c r="A267" s="132"/>
      <c r="B267" s="132"/>
      <c r="C267" s="16"/>
      <c r="D267" s="16"/>
      <c r="E267" s="132"/>
      <c r="F267" s="132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5.6" x14ac:dyDescent="0.3">
      <c r="A268" s="132"/>
      <c r="B268" s="132"/>
      <c r="C268" s="16"/>
      <c r="D268" s="16"/>
      <c r="E268" s="132"/>
      <c r="F268" s="132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5.6" x14ac:dyDescent="0.3">
      <c r="A269" s="132"/>
      <c r="B269" s="132"/>
      <c r="C269" s="16"/>
      <c r="D269" s="16"/>
      <c r="E269" s="132"/>
      <c r="F269" s="132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5.6" x14ac:dyDescent="0.3">
      <c r="A270" s="132"/>
      <c r="B270" s="132"/>
      <c r="C270" s="16"/>
      <c r="D270" s="16"/>
      <c r="E270" s="132"/>
      <c r="F270" s="132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5.6" x14ac:dyDescent="0.3">
      <c r="A271" s="132"/>
      <c r="B271" s="132"/>
      <c r="C271" s="16"/>
      <c r="D271" s="16"/>
      <c r="E271" s="132"/>
      <c r="F271" s="132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5.6" x14ac:dyDescent="0.3">
      <c r="A272" s="132"/>
      <c r="B272" s="132"/>
      <c r="C272" s="16"/>
      <c r="D272" s="16"/>
      <c r="E272" s="132"/>
      <c r="F272" s="132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5.6" x14ac:dyDescent="0.3">
      <c r="A273" s="132"/>
      <c r="B273" s="132"/>
      <c r="C273" s="16"/>
      <c r="D273" s="16"/>
      <c r="E273" s="132"/>
      <c r="F273" s="132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5.6" x14ac:dyDescent="0.3">
      <c r="A274" s="132"/>
      <c r="B274" s="132"/>
      <c r="C274" s="16"/>
      <c r="D274" s="16"/>
      <c r="E274" s="132"/>
      <c r="F274" s="132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5.6" x14ac:dyDescent="0.3">
      <c r="A275" s="132"/>
      <c r="B275" s="132"/>
      <c r="C275" s="16"/>
      <c r="D275" s="16"/>
      <c r="E275" s="132"/>
      <c r="F275" s="132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5.6" x14ac:dyDescent="0.3">
      <c r="A276" s="132"/>
      <c r="B276" s="132"/>
      <c r="C276" s="16"/>
      <c r="D276" s="16"/>
      <c r="E276" s="132"/>
      <c r="F276" s="132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5.6" x14ac:dyDescent="0.3">
      <c r="A277" s="132"/>
      <c r="B277" s="132"/>
      <c r="C277" s="16"/>
      <c r="D277" s="16"/>
      <c r="E277" s="132"/>
      <c r="F277" s="132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5.6" x14ac:dyDescent="0.3">
      <c r="A278" s="132"/>
      <c r="B278" s="132"/>
      <c r="C278" s="16"/>
      <c r="D278" s="16"/>
      <c r="E278" s="132"/>
      <c r="F278" s="132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5.6" x14ac:dyDescent="0.3">
      <c r="A279" s="132"/>
      <c r="B279" s="132"/>
      <c r="C279" s="16"/>
      <c r="D279" s="16"/>
      <c r="E279" s="132"/>
      <c r="F279" s="132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5.6" x14ac:dyDescent="0.3">
      <c r="A280" s="132"/>
      <c r="B280" s="132"/>
      <c r="C280" s="16"/>
      <c r="D280" s="16"/>
      <c r="E280" s="132"/>
      <c r="F280" s="132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5.6" x14ac:dyDescent="0.3">
      <c r="A281" s="132"/>
      <c r="B281" s="132"/>
      <c r="C281" s="16"/>
      <c r="D281" s="16"/>
      <c r="E281" s="132"/>
      <c r="F281" s="132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5.6" x14ac:dyDescent="0.3">
      <c r="A282" s="132"/>
      <c r="B282" s="132"/>
      <c r="C282" s="16"/>
      <c r="D282" s="16"/>
      <c r="E282" s="132"/>
      <c r="F282" s="132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5.6" x14ac:dyDescent="0.3">
      <c r="A283" s="132"/>
      <c r="B283" s="132"/>
      <c r="C283" s="16"/>
      <c r="D283" s="16"/>
      <c r="E283" s="132"/>
      <c r="F283" s="132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5.6" x14ac:dyDescent="0.3">
      <c r="A284" s="132"/>
      <c r="B284" s="132"/>
      <c r="C284" s="16"/>
      <c r="D284" s="16"/>
      <c r="E284" s="132"/>
      <c r="F284" s="132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5.6" x14ac:dyDescent="0.3">
      <c r="A285" s="132"/>
      <c r="B285" s="132"/>
      <c r="C285" s="16"/>
      <c r="D285" s="16"/>
      <c r="E285" s="132"/>
      <c r="F285" s="132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5.6" x14ac:dyDescent="0.3">
      <c r="A286" s="132"/>
      <c r="B286" s="132"/>
      <c r="C286" s="16"/>
      <c r="D286" s="16"/>
      <c r="E286" s="132"/>
      <c r="F286" s="132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5.6" x14ac:dyDescent="0.3">
      <c r="A287" s="132"/>
      <c r="B287" s="132"/>
      <c r="C287" s="16"/>
      <c r="D287" s="16"/>
      <c r="E287" s="132"/>
      <c r="F287" s="132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5.6" x14ac:dyDescent="0.3">
      <c r="A288" s="132"/>
      <c r="B288" s="132"/>
      <c r="C288" s="16"/>
      <c r="D288" s="16"/>
      <c r="E288" s="132"/>
      <c r="F288" s="132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5.6" x14ac:dyDescent="0.3">
      <c r="A289" s="132"/>
      <c r="B289" s="132"/>
      <c r="C289" s="16"/>
      <c r="D289" s="16"/>
      <c r="E289" s="132"/>
      <c r="F289" s="132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5.6" x14ac:dyDescent="0.3">
      <c r="A290" s="132"/>
      <c r="B290" s="132"/>
      <c r="C290" s="16"/>
      <c r="D290" s="16"/>
      <c r="E290" s="132"/>
      <c r="F290" s="132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5.6" x14ac:dyDescent="0.3">
      <c r="A291" s="132"/>
      <c r="B291" s="132"/>
      <c r="C291" s="16"/>
      <c r="D291" s="16"/>
      <c r="E291" s="132"/>
      <c r="F291" s="132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5.6" x14ac:dyDescent="0.3">
      <c r="A292" s="132"/>
      <c r="B292" s="132"/>
      <c r="C292" s="16"/>
      <c r="D292" s="16"/>
      <c r="E292" s="132"/>
      <c r="F292" s="132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5.6" x14ac:dyDescent="0.3">
      <c r="A293" s="132"/>
      <c r="B293" s="132"/>
      <c r="C293" s="16"/>
      <c r="D293" s="16"/>
      <c r="E293" s="132"/>
      <c r="F293" s="132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5.6" x14ac:dyDescent="0.3">
      <c r="A294" s="132"/>
      <c r="B294" s="132"/>
      <c r="C294" s="16"/>
      <c r="D294" s="16"/>
      <c r="E294" s="132"/>
      <c r="F294" s="132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5.6" x14ac:dyDescent="0.3">
      <c r="A295" s="132"/>
      <c r="B295" s="132"/>
      <c r="C295" s="16"/>
      <c r="D295" s="16"/>
      <c r="E295" s="132"/>
      <c r="F295" s="132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5.6" x14ac:dyDescent="0.3">
      <c r="A296" s="132"/>
      <c r="B296" s="132"/>
      <c r="C296" s="16"/>
      <c r="D296" s="16"/>
      <c r="E296" s="132"/>
      <c r="F296" s="132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5.6" x14ac:dyDescent="0.3">
      <c r="A297" s="132"/>
      <c r="B297" s="132"/>
      <c r="C297" s="16"/>
      <c r="D297" s="16"/>
      <c r="E297" s="132"/>
      <c r="F297" s="132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5.6" x14ac:dyDescent="0.3">
      <c r="A298" s="132"/>
      <c r="B298" s="132"/>
      <c r="C298" s="16"/>
      <c r="D298" s="16"/>
      <c r="E298" s="132"/>
      <c r="F298" s="132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5.6" x14ac:dyDescent="0.3">
      <c r="A299" s="132"/>
      <c r="B299" s="132"/>
      <c r="C299" s="16"/>
      <c r="D299" s="16"/>
      <c r="E299" s="132"/>
      <c r="F299" s="132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5.6" x14ac:dyDescent="0.3">
      <c r="A300" s="132"/>
      <c r="B300" s="132"/>
      <c r="C300" s="16"/>
      <c r="D300" s="16"/>
      <c r="E300" s="132"/>
      <c r="F300" s="132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5.6" x14ac:dyDescent="0.3">
      <c r="A301" s="132"/>
      <c r="B301" s="132"/>
      <c r="C301" s="16"/>
      <c r="D301" s="16"/>
      <c r="E301" s="132"/>
      <c r="F301" s="132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5.6" x14ac:dyDescent="0.3">
      <c r="A302" s="132"/>
      <c r="B302" s="132"/>
      <c r="C302" s="16"/>
      <c r="D302" s="16"/>
      <c r="E302" s="132"/>
      <c r="F302" s="132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5.6" x14ac:dyDescent="0.3">
      <c r="A303" s="132"/>
      <c r="B303" s="132"/>
      <c r="C303" s="16"/>
      <c r="D303" s="16"/>
      <c r="E303" s="132"/>
      <c r="F303" s="132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5.6" x14ac:dyDescent="0.3">
      <c r="A304" s="132"/>
      <c r="B304" s="132"/>
      <c r="C304" s="16"/>
      <c r="D304" s="16"/>
      <c r="E304" s="132"/>
      <c r="F304" s="132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5.6" x14ac:dyDescent="0.3">
      <c r="A305" s="132"/>
      <c r="B305" s="132"/>
      <c r="C305" s="16"/>
      <c r="D305" s="16"/>
      <c r="E305" s="132"/>
      <c r="F305" s="132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5.6" x14ac:dyDescent="0.3">
      <c r="A306" s="132"/>
      <c r="B306" s="132"/>
      <c r="C306" s="16"/>
      <c r="D306" s="16"/>
      <c r="E306" s="132"/>
      <c r="F306" s="132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5.6" x14ac:dyDescent="0.3">
      <c r="A307" s="132"/>
      <c r="B307" s="132"/>
      <c r="C307" s="16"/>
      <c r="D307" s="16"/>
      <c r="E307" s="132"/>
      <c r="F307" s="132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5.6" x14ac:dyDescent="0.3">
      <c r="A308" s="132"/>
      <c r="B308" s="132"/>
      <c r="C308" s="16"/>
      <c r="D308" s="16"/>
      <c r="E308" s="132"/>
      <c r="F308" s="132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5.6" x14ac:dyDescent="0.3">
      <c r="A309" s="132"/>
      <c r="B309" s="132"/>
      <c r="C309" s="16"/>
      <c r="D309" s="16"/>
      <c r="E309" s="132"/>
      <c r="F309" s="132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5.6" x14ac:dyDescent="0.3">
      <c r="A310" s="132"/>
      <c r="B310" s="132"/>
      <c r="C310" s="16"/>
      <c r="D310" s="16"/>
      <c r="E310" s="132"/>
      <c r="F310" s="132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5.6" x14ac:dyDescent="0.3">
      <c r="A311" s="132"/>
      <c r="B311" s="132"/>
      <c r="C311" s="16"/>
      <c r="D311" s="16"/>
      <c r="E311" s="132"/>
      <c r="F311" s="132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5.6" x14ac:dyDescent="0.3">
      <c r="A312" s="132"/>
      <c r="B312" s="132"/>
      <c r="C312" s="16"/>
      <c r="D312" s="16"/>
      <c r="E312" s="132"/>
      <c r="F312" s="132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5.6" x14ac:dyDescent="0.3">
      <c r="A313" s="132"/>
      <c r="B313" s="132"/>
      <c r="C313" s="16"/>
      <c r="D313" s="16"/>
      <c r="E313" s="132"/>
      <c r="F313" s="132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5.6" x14ac:dyDescent="0.3">
      <c r="A314" s="132"/>
      <c r="B314" s="132"/>
      <c r="C314" s="16"/>
      <c r="D314" s="16"/>
      <c r="E314" s="132"/>
      <c r="F314" s="132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5.6" x14ac:dyDescent="0.3">
      <c r="A315" s="132"/>
      <c r="B315" s="132"/>
      <c r="C315" s="16"/>
      <c r="D315" s="16"/>
      <c r="E315" s="132"/>
      <c r="F315" s="132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5.6" x14ac:dyDescent="0.3">
      <c r="A316" s="132"/>
      <c r="B316" s="132"/>
      <c r="C316" s="16"/>
      <c r="D316" s="16"/>
      <c r="E316" s="132"/>
      <c r="F316" s="132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5.6" x14ac:dyDescent="0.3">
      <c r="A317" s="132"/>
      <c r="B317" s="132"/>
      <c r="C317" s="16"/>
      <c r="D317" s="16"/>
      <c r="E317" s="132"/>
      <c r="F317" s="132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5.6" x14ac:dyDescent="0.3">
      <c r="A318" s="132"/>
      <c r="B318" s="132"/>
      <c r="C318" s="16"/>
      <c r="D318" s="16"/>
      <c r="E318" s="132"/>
      <c r="F318" s="132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5.6" x14ac:dyDescent="0.3">
      <c r="A319" s="132"/>
      <c r="B319" s="132"/>
      <c r="C319" s="16"/>
      <c r="D319" s="16"/>
      <c r="E319" s="132"/>
      <c r="F319" s="132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5.6" x14ac:dyDescent="0.3">
      <c r="A320" s="132"/>
      <c r="B320" s="132"/>
      <c r="C320" s="16"/>
      <c r="D320" s="16"/>
      <c r="E320" s="132"/>
      <c r="F320" s="132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5.6" x14ac:dyDescent="0.3">
      <c r="A321" s="132"/>
      <c r="B321" s="132"/>
      <c r="C321" s="16"/>
      <c r="D321" s="16"/>
      <c r="E321" s="132"/>
      <c r="F321" s="132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5.6" x14ac:dyDescent="0.3">
      <c r="A322" s="132"/>
      <c r="B322" s="132"/>
      <c r="C322" s="16"/>
      <c r="D322" s="16"/>
      <c r="E322" s="132"/>
      <c r="F322" s="132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5.6" x14ac:dyDescent="0.3">
      <c r="A323" s="132"/>
      <c r="B323" s="132"/>
      <c r="C323" s="16"/>
      <c r="D323" s="16"/>
      <c r="E323" s="132"/>
      <c r="F323" s="132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5.6" x14ac:dyDescent="0.3">
      <c r="A324" s="132"/>
      <c r="B324" s="132"/>
      <c r="C324" s="16"/>
      <c r="D324" s="16"/>
      <c r="E324" s="132"/>
      <c r="F324" s="132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5.6" x14ac:dyDescent="0.3">
      <c r="A325" s="132"/>
      <c r="B325" s="132"/>
      <c r="C325" s="16"/>
      <c r="D325" s="16"/>
      <c r="E325" s="132"/>
      <c r="F325" s="132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5.6" x14ac:dyDescent="0.3">
      <c r="A326" s="132"/>
      <c r="B326" s="132"/>
      <c r="C326" s="16"/>
      <c r="D326" s="16"/>
      <c r="E326" s="132"/>
      <c r="F326" s="132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5.6" x14ac:dyDescent="0.3">
      <c r="A327" s="132"/>
      <c r="B327" s="132"/>
      <c r="C327" s="16"/>
      <c r="D327" s="16"/>
      <c r="E327" s="132"/>
      <c r="F327" s="132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5.6" x14ac:dyDescent="0.3">
      <c r="A328" s="132"/>
      <c r="B328" s="132"/>
      <c r="C328" s="16"/>
      <c r="D328" s="16"/>
      <c r="E328" s="132"/>
      <c r="F328" s="132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5.6" x14ac:dyDescent="0.3">
      <c r="A329" s="132"/>
      <c r="B329" s="132"/>
      <c r="C329" s="16"/>
      <c r="D329" s="16"/>
      <c r="E329" s="132"/>
      <c r="F329" s="132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5.6" x14ac:dyDescent="0.3">
      <c r="A330" s="132"/>
      <c r="B330" s="132"/>
      <c r="C330" s="16"/>
      <c r="D330" s="16"/>
      <c r="E330" s="132"/>
      <c r="F330" s="132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5.6" x14ac:dyDescent="0.3">
      <c r="A331" s="132"/>
      <c r="B331" s="132"/>
      <c r="C331" s="16"/>
      <c r="D331" s="16"/>
      <c r="E331" s="132"/>
      <c r="F331" s="132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5.6" x14ac:dyDescent="0.3">
      <c r="A332" s="132"/>
      <c r="B332" s="132"/>
      <c r="C332" s="16"/>
      <c r="D332" s="16"/>
      <c r="E332" s="132"/>
      <c r="F332" s="132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5.6" x14ac:dyDescent="0.3">
      <c r="A333" s="132"/>
      <c r="B333" s="132"/>
      <c r="C333" s="16"/>
      <c r="D333" s="16"/>
      <c r="E333" s="132"/>
      <c r="F333" s="132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5.6" x14ac:dyDescent="0.3">
      <c r="A334" s="132"/>
      <c r="B334" s="132"/>
      <c r="C334" s="16"/>
      <c r="D334" s="16"/>
      <c r="E334" s="132"/>
      <c r="F334" s="132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5.6" x14ac:dyDescent="0.3">
      <c r="A335" s="132"/>
      <c r="B335" s="132"/>
      <c r="C335" s="16"/>
      <c r="D335" s="16"/>
      <c r="E335" s="132"/>
      <c r="F335" s="132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5.6" x14ac:dyDescent="0.3">
      <c r="A336" s="132"/>
      <c r="B336" s="132"/>
      <c r="C336" s="16"/>
      <c r="D336" s="16"/>
      <c r="E336" s="132"/>
      <c r="F336" s="132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5.6" x14ac:dyDescent="0.3">
      <c r="A337" s="132"/>
      <c r="B337" s="132"/>
      <c r="C337" s="16"/>
      <c r="D337" s="16"/>
      <c r="E337" s="132"/>
      <c r="F337" s="132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5.6" x14ac:dyDescent="0.3">
      <c r="A338" s="132"/>
      <c r="B338" s="132"/>
      <c r="C338" s="16"/>
      <c r="D338" s="16"/>
      <c r="E338" s="132"/>
      <c r="F338" s="132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5.6" x14ac:dyDescent="0.3">
      <c r="A339" s="132"/>
      <c r="B339" s="132"/>
      <c r="C339" s="16"/>
      <c r="D339" s="16"/>
      <c r="E339" s="132"/>
      <c r="F339" s="132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5.6" x14ac:dyDescent="0.3">
      <c r="A340" s="132"/>
      <c r="B340" s="132"/>
      <c r="C340" s="16"/>
      <c r="D340" s="16"/>
      <c r="E340" s="132"/>
      <c r="F340" s="132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5.6" x14ac:dyDescent="0.3">
      <c r="A341" s="132"/>
      <c r="B341" s="132"/>
      <c r="C341" s="16"/>
      <c r="D341" s="16"/>
      <c r="E341" s="132"/>
      <c r="F341" s="132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5.6" x14ac:dyDescent="0.3">
      <c r="A342" s="132"/>
      <c r="B342" s="132"/>
      <c r="C342" s="16"/>
      <c r="D342" s="16"/>
      <c r="E342" s="132"/>
      <c r="F342" s="132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5.6" x14ac:dyDescent="0.3">
      <c r="A343" s="132"/>
      <c r="B343" s="132"/>
      <c r="C343" s="16"/>
      <c r="D343" s="16"/>
      <c r="E343" s="132"/>
      <c r="F343" s="132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5.6" x14ac:dyDescent="0.3">
      <c r="A344" s="132"/>
      <c r="B344" s="132"/>
      <c r="C344" s="16"/>
      <c r="D344" s="16"/>
      <c r="E344" s="132"/>
      <c r="F344" s="132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5.6" x14ac:dyDescent="0.3">
      <c r="A345" s="132"/>
      <c r="B345" s="132"/>
      <c r="C345" s="16"/>
      <c r="D345" s="16"/>
      <c r="E345" s="132"/>
      <c r="F345" s="132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5.6" x14ac:dyDescent="0.3">
      <c r="A346" s="132"/>
      <c r="B346" s="132"/>
      <c r="C346" s="16"/>
      <c r="D346" s="16"/>
      <c r="E346" s="132"/>
      <c r="F346" s="132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5.6" x14ac:dyDescent="0.3">
      <c r="A347" s="132"/>
      <c r="B347" s="132"/>
      <c r="C347" s="16"/>
      <c r="D347" s="16"/>
      <c r="E347" s="132"/>
      <c r="F347" s="132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5.6" x14ac:dyDescent="0.3">
      <c r="A348" s="132"/>
      <c r="B348" s="132"/>
      <c r="C348" s="16"/>
      <c r="D348" s="16"/>
      <c r="E348" s="132"/>
      <c r="F348" s="132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5.6" x14ac:dyDescent="0.3">
      <c r="A349" s="132"/>
      <c r="B349" s="132"/>
      <c r="C349" s="16"/>
      <c r="D349" s="16"/>
      <c r="E349" s="132"/>
      <c r="F349" s="132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15.6" x14ac:dyDescent="0.3">
      <c r="A350" s="132"/>
      <c r="B350" s="132"/>
      <c r="C350" s="16"/>
      <c r="D350" s="16"/>
      <c r="E350" s="132"/>
      <c r="F350" s="132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5.6" x14ac:dyDescent="0.3">
      <c r="A351" s="132"/>
      <c r="B351" s="132"/>
      <c r="C351" s="16"/>
      <c r="D351" s="16"/>
      <c r="E351" s="132"/>
      <c r="F351" s="132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5.6" x14ac:dyDescent="0.3">
      <c r="A352" s="132"/>
      <c r="B352" s="132"/>
      <c r="C352" s="16"/>
      <c r="D352" s="16"/>
      <c r="E352" s="132"/>
      <c r="F352" s="132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5.6" x14ac:dyDescent="0.3">
      <c r="A353" s="132"/>
      <c r="B353" s="132"/>
      <c r="C353" s="16"/>
      <c r="D353" s="16"/>
      <c r="E353" s="132"/>
      <c r="F353" s="132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5.6" x14ac:dyDescent="0.3">
      <c r="A354" s="132"/>
      <c r="B354" s="132"/>
      <c r="C354" s="16"/>
      <c r="D354" s="16"/>
      <c r="E354" s="132"/>
      <c r="F354" s="132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5.6" x14ac:dyDescent="0.3">
      <c r="A355" s="132"/>
      <c r="B355" s="132"/>
      <c r="C355" s="16"/>
      <c r="D355" s="16"/>
      <c r="E355" s="132"/>
      <c r="F355" s="132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5.6" x14ac:dyDescent="0.3">
      <c r="A356" s="132"/>
      <c r="B356" s="132"/>
      <c r="C356" s="16"/>
      <c r="D356" s="16"/>
      <c r="E356" s="132"/>
      <c r="F356" s="132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5.6" x14ac:dyDescent="0.3">
      <c r="A357" s="132"/>
      <c r="B357" s="132"/>
      <c r="C357" s="16"/>
      <c r="D357" s="16"/>
      <c r="E357" s="132"/>
      <c r="F357" s="132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5.6" x14ac:dyDescent="0.3">
      <c r="A358" s="132"/>
      <c r="B358" s="132"/>
      <c r="C358" s="16"/>
      <c r="D358" s="16"/>
      <c r="E358" s="132"/>
      <c r="F358" s="132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5.6" x14ac:dyDescent="0.3">
      <c r="A359" s="132"/>
      <c r="B359" s="132"/>
      <c r="C359" s="16"/>
      <c r="D359" s="16"/>
      <c r="E359" s="132"/>
      <c r="F359" s="132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5.6" x14ac:dyDescent="0.3">
      <c r="A360" s="132"/>
      <c r="B360" s="132"/>
      <c r="C360" s="16"/>
      <c r="D360" s="16"/>
      <c r="E360" s="132"/>
      <c r="F360" s="132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5.6" x14ac:dyDescent="0.3">
      <c r="A361" s="132"/>
      <c r="B361" s="132"/>
      <c r="C361" s="16"/>
      <c r="D361" s="16"/>
      <c r="E361" s="132"/>
      <c r="F361" s="132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5.6" x14ac:dyDescent="0.3">
      <c r="A362" s="132"/>
      <c r="B362" s="132"/>
      <c r="C362" s="16"/>
      <c r="D362" s="16"/>
      <c r="E362" s="132"/>
      <c r="F362" s="132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5.6" x14ac:dyDescent="0.3">
      <c r="A363" s="132"/>
      <c r="B363" s="132"/>
      <c r="C363" s="16"/>
      <c r="D363" s="16"/>
      <c r="E363" s="132"/>
      <c r="F363" s="132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5.6" x14ac:dyDescent="0.3">
      <c r="A364" s="132"/>
      <c r="B364" s="132"/>
      <c r="C364" s="16"/>
      <c r="D364" s="16"/>
      <c r="E364" s="132"/>
      <c r="F364" s="132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5.6" x14ac:dyDescent="0.3">
      <c r="A365" s="132"/>
      <c r="B365" s="132"/>
      <c r="C365" s="16"/>
      <c r="D365" s="16"/>
      <c r="E365" s="132"/>
      <c r="F365" s="132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5.6" x14ac:dyDescent="0.3">
      <c r="A366" s="132"/>
      <c r="B366" s="132"/>
      <c r="C366" s="16"/>
      <c r="D366" s="16"/>
      <c r="E366" s="132"/>
      <c r="F366" s="132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5.6" x14ac:dyDescent="0.3">
      <c r="A367" s="132"/>
      <c r="B367" s="132"/>
      <c r="C367" s="16"/>
      <c r="D367" s="16"/>
      <c r="E367" s="132"/>
      <c r="F367" s="132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5.6" x14ac:dyDescent="0.3">
      <c r="A368" s="132"/>
      <c r="B368" s="132"/>
      <c r="C368" s="16"/>
      <c r="D368" s="16"/>
      <c r="E368" s="132"/>
      <c r="F368" s="132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5.6" x14ac:dyDescent="0.3">
      <c r="A369" s="132"/>
      <c r="B369" s="132"/>
      <c r="C369" s="16"/>
      <c r="D369" s="16"/>
      <c r="E369" s="132"/>
      <c r="F369" s="132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5.6" x14ac:dyDescent="0.3">
      <c r="A370" s="132"/>
      <c r="B370" s="132"/>
      <c r="C370" s="16"/>
      <c r="D370" s="16"/>
      <c r="E370" s="132"/>
      <c r="F370" s="132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5.6" x14ac:dyDescent="0.3">
      <c r="A371" s="132"/>
      <c r="B371" s="132"/>
      <c r="C371" s="16"/>
      <c r="D371" s="16"/>
      <c r="E371" s="132"/>
      <c r="F371" s="132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5.6" x14ac:dyDescent="0.3">
      <c r="A372" s="132"/>
      <c r="B372" s="132"/>
      <c r="C372" s="16"/>
      <c r="D372" s="16"/>
      <c r="E372" s="132"/>
      <c r="F372" s="132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5.6" x14ac:dyDescent="0.3">
      <c r="A373" s="132"/>
      <c r="B373" s="132"/>
      <c r="C373" s="16"/>
      <c r="D373" s="16"/>
      <c r="E373" s="132"/>
      <c r="F373" s="132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5.6" x14ac:dyDescent="0.3">
      <c r="A374" s="132"/>
      <c r="B374" s="132"/>
      <c r="C374" s="16"/>
      <c r="D374" s="16"/>
      <c r="E374" s="132"/>
      <c r="F374" s="132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5.6" x14ac:dyDescent="0.3">
      <c r="A375" s="132"/>
      <c r="B375" s="132"/>
      <c r="C375" s="16"/>
      <c r="D375" s="16"/>
      <c r="E375" s="132"/>
      <c r="F375" s="132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5.6" x14ac:dyDescent="0.3">
      <c r="A376" s="132"/>
      <c r="B376" s="132"/>
      <c r="C376" s="16"/>
      <c r="D376" s="16"/>
      <c r="E376" s="132"/>
      <c r="F376" s="132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5.6" x14ac:dyDescent="0.3">
      <c r="A377" s="132"/>
      <c r="B377" s="132"/>
      <c r="C377" s="16"/>
      <c r="D377" s="16"/>
      <c r="E377" s="132"/>
      <c r="F377" s="132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5.6" x14ac:dyDescent="0.3">
      <c r="A378" s="132"/>
      <c r="B378" s="132"/>
      <c r="C378" s="16"/>
      <c r="D378" s="16"/>
      <c r="E378" s="132"/>
      <c r="F378" s="132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5.6" x14ac:dyDescent="0.3">
      <c r="A379" s="132"/>
      <c r="B379" s="132"/>
      <c r="C379" s="16"/>
      <c r="D379" s="16"/>
      <c r="E379" s="132"/>
      <c r="F379" s="132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5.6" x14ac:dyDescent="0.3">
      <c r="A380" s="132"/>
      <c r="B380" s="132"/>
      <c r="C380" s="16"/>
      <c r="D380" s="16"/>
      <c r="E380" s="132"/>
      <c r="F380" s="132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5.6" x14ac:dyDescent="0.3">
      <c r="A381" s="132"/>
      <c r="B381" s="132"/>
      <c r="C381" s="16"/>
      <c r="D381" s="16"/>
      <c r="E381" s="132"/>
      <c r="F381" s="132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5.6" x14ac:dyDescent="0.3">
      <c r="A382" s="132"/>
      <c r="B382" s="132"/>
      <c r="C382" s="16"/>
      <c r="D382" s="16"/>
      <c r="E382" s="132"/>
      <c r="F382" s="132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5.6" x14ac:dyDescent="0.3">
      <c r="A383" s="132"/>
      <c r="B383" s="132"/>
      <c r="C383" s="16"/>
      <c r="D383" s="16"/>
      <c r="E383" s="132"/>
      <c r="F383" s="132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5.6" x14ac:dyDescent="0.3">
      <c r="A384" s="132"/>
      <c r="B384" s="132"/>
      <c r="C384" s="16"/>
      <c r="D384" s="16"/>
      <c r="E384" s="132"/>
      <c r="F384" s="132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5.6" x14ac:dyDescent="0.3">
      <c r="A385" s="132"/>
      <c r="B385" s="132"/>
      <c r="C385" s="16"/>
      <c r="D385" s="16"/>
      <c r="E385" s="132"/>
      <c r="F385" s="132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5.6" x14ac:dyDescent="0.3">
      <c r="A386" s="132"/>
      <c r="B386" s="132"/>
      <c r="C386" s="16"/>
      <c r="D386" s="16"/>
      <c r="E386" s="132"/>
      <c r="F386" s="132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5.6" x14ac:dyDescent="0.3">
      <c r="A387" s="132"/>
      <c r="B387" s="132"/>
      <c r="C387" s="16"/>
      <c r="D387" s="16"/>
      <c r="E387" s="132"/>
      <c r="F387" s="132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5.6" x14ac:dyDescent="0.3">
      <c r="A388" s="132"/>
      <c r="B388" s="132"/>
      <c r="C388" s="16"/>
      <c r="D388" s="16"/>
      <c r="E388" s="132"/>
      <c r="F388" s="132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5.6" x14ac:dyDescent="0.3">
      <c r="A389" s="132"/>
      <c r="B389" s="132"/>
      <c r="C389" s="16"/>
      <c r="D389" s="16"/>
      <c r="E389" s="132"/>
      <c r="F389" s="132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5.6" x14ac:dyDescent="0.3">
      <c r="A390" s="132"/>
      <c r="B390" s="132"/>
      <c r="C390" s="16"/>
      <c r="D390" s="16"/>
      <c r="E390" s="132"/>
      <c r="F390" s="132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5.6" x14ac:dyDescent="0.3">
      <c r="A391" s="132"/>
      <c r="B391" s="132"/>
      <c r="C391" s="16"/>
      <c r="D391" s="16"/>
      <c r="E391" s="132"/>
      <c r="F391" s="132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5.6" x14ac:dyDescent="0.3">
      <c r="A392" s="132"/>
      <c r="B392" s="132"/>
      <c r="C392" s="16"/>
      <c r="D392" s="16"/>
      <c r="E392" s="132"/>
      <c r="F392" s="132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5.6" x14ac:dyDescent="0.3">
      <c r="A393" s="132"/>
      <c r="B393" s="132"/>
      <c r="C393" s="16"/>
      <c r="D393" s="16"/>
      <c r="E393" s="132"/>
      <c r="F393" s="132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5.6" x14ac:dyDescent="0.3">
      <c r="A394" s="132"/>
      <c r="B394" s="132"/>
      <c r="C394" s="16"/>
      <c r="D394" s="16"/>
      <c r="E394" s="132"/>
      <c r="F394" s="132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5.6" x14ac:dyDescent="0.3">
      <c r="A395" s="132"/>
      <c r="B395" s="132"/>
      <c r="C395" s="16"/>
      <c r="D395" s="16"/>
      <c r="E395" s="132"/>
      <c r="F395" s="132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5.6" x14ac:dyDescent="0.3">
      <c r="A396" s="132"/>
      <c r="B396" s="132"/>
      <c r="C396" s="16"/>
      <c r="D396" s="16"/>
      <c r="E396" s="132"/>
      <c r="F396" s="132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5.6" x14ac:dyDescent="0.3">
      <c r="A397" s="132"/>
      <c r="B397" s="132"/>
      <c r="C397" s="16"/>
      <c r="D397" s="16"/>
      <c r="E397" s="132"/>
      <c r="F397" s="132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5.6" x14ac:dyDescent="0.3">
      <c r="A398" s="132"/>
      <c r="B398" s="132"/>
      <c r="C398" s="16"/>
      <c r="D398" s="16"/>
      <c r="E398" s="132"/>
      <c r="F398" s="132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5.6" x14ac:dyDescent="0.3">
      <c r="A399" s="132"/>
      <c r="B399" s="132"/>
      <c r="C399" s="16"/>
      <c r="D399" s="16"/>
      <c r="E399" s="132"/>
      <c r="F399" s="132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5.6" x14ac:dyDescent="0.3">
      <c r="A400" s="132"/>
      <c r="B400" s="132"/>
      <c r="C400" s="16"/>
      <c r="D400" s="16"/>
      <c r="E400" s="132"/>
      <c r="F400" s="132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5.6" x14ac:dyDescent="0.3">
      <c r="A401" s="132"/>
      <c r="B401" s="132"/>
      <c r="C401" s="16"/>
      <c r="D401" s="16"/>
      <c r="E401" s="132"/>
      <c r="F401" s="132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5.6" x14ac:dyDescent="0.3">
      <c r="A402" s="132"/>
      <c r="B402" s="132"/>
      <c r="C402" s="16"/>
      <c r="D402" s="16"/>
      <c r="E402" s="132"/>
      <c r="F402" s="132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5.6" x14ac:dyDescent="0.3">
      <c r="A403" s="132"/>
      <c r="B403" s="132"/>
      <c r="C403" s="16"/>
      <c r="D403" s="16"/>
      <c r="E403" s="132"/>
      <c r="F403" s="132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5.6" x14ac:dyDescent="0.3">
      <c r="A404" s="132"/>
      <c r="B404" s="132"/>
      <c r="C404" s="16"/>
      <c r="D404" s="16"/>
      <c r="E404" s="132"/>
      <c r="F404" s="132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5.6" x14ac:dyDescent="0.3">
      <c r="A405" s="132"/>
      <c r="B405" s="132"/>
      <c r="C405" s="16"/>
      <c r="D405" s="16"/>
      <c r="E405" s="132"/>
      <c r="F405" s="132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5.6" x14ac:dyDescent="0.3">
      <c r="A406" s="132"/>
      <c r="B406" s="132"/>
      <c r="C406" s="16"/>
      <c r="D406" s="16"/>
      <c r="E406" s="132"/>
      <c r="F406" s="132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5.6" x14ac:dyDescent="0.3">
      <c r="A407" s="132"/>
      <c r="B407" s="132"/>
      <c r="C407" s="16"/>
      <c r="D407" s="16"/>
      <c r="E407" s="132"/>
      <c r="F407" s="132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5.6" x14ac:dyDescent="0.3">
      <c r="A408" s="132"/>
      <c r="B408" s="132"/>
      <c r="C408" s="16"/>
      <c r="D408" s="16"/>
      <c r="E408" s="132"/>
      <c r="F408" s="132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5.6" x14ac:dyDescent="0.3">
      <c r="A409" s="132"/>
      <c r="B409" s="132"/>
      <c r="C409" s="16"/>
      <c r="D409" s="16"/>
      <c r="E409" s="132"/>
      <c r="F409" s="132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5.6" x14ac:dyDescent="0.3">
      <c r="A410" s="132"/>
      <c r="B410" s="132"/>
      <c r="C410" s="16"/>
      <c r="D410" s="16"/>
      <c r="E410" s="132"/>
      <c r="F410" s="132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5.6" x14ac:dyDescent="0.3">
      <c r="A411" s="132"/>
      <c r="B411" s="132"/>
      <c r="C411" s="16"/>
      <c r="D411" s="16"/>
      <c r="E411" s="132"/>
      <c r="F411" s="132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5.6" x14ac:dyDescent="0.3">
      <c r="A412" s="132"/>
      <c r="B412" s="132"/>
      <c r="C412" s="16"/>
      <c r="D412" s="16"/>
      <c r="E412" s="132"/>
      <c r="F412" s="132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5.6" x14ac:dyDescent="0.3">
      <c r="A413" s="132"/>
      <c r="B413" s="132"/>
      <c r="C413" s="16"/>
      <c r="D413" s="16"/>
      <c r="E413" s="132"/>
      <c r="F413" s="132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5.6" x14ac:dyDescent="0.3">
      <c r="A414" s="132"/>
      <c r="B414" s="132"/>
      <c r="C414" s="16"/>
      <c r="D414" s="16"/>
      <c r="E414" s="132"/>
      <c r="F414" s="132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5.6" x14ac:dyDescent="0.3">
      <c r="A415" s="132"/>
      <c r="B415" s="132"/>
      <c r="C415" s="16"/>
      <c r="D415" s="16"/>
      <c r="E415" s="132"/>
      <c r="F415" s="132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5.6" x14ac:dyDescent="0.3">
      <c r="A416" s="132"/>
      <c r="B416" s="132"/>
      <c r="C416" s="16"/>
      <c r="D416" s="16"/>
      <c r="E416" s="132"/>
      <c r="F416" s="132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5.6" x14ac:dyDescent="0.3">
      <c r="A417" s="132"/>
      <c r="B417" s="132"/>
      <c r="C417" s="16"/>
      <c r="D417" s="16"/>
      <c r="E417" s="132"/>
      <c r="F417" s="132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5.6" x14ac:dyDescent="0.3">
      <c r="A418" s="132"/>
      <c r="B418" s="132"/>
      <c r="C418" s="16"/>
      <c r="D418" s="16"/>
      <c r="E418" s="132"/>
      <c r="F418" s="132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5.6" x14ac:dyDescent="0.3">
      <c r="A419" s="132"/>
      <c r="B419" s="132"/>
      <c r="C419" s="16"/>
      <c r="D419" s="16"/>
      <c r="E419" s="132"/>
      <c r="F419" s="132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5.6" x14ac:dyDescent="0.3">
      <c r="A420" s="132"/>
      <c r="B420" s="132"/>
      <c r="C420" s="16"/>
      <c r="D420" s="16"/>
      <c r="E420" s="132"/>
      <c r="F420" s="132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5.6" x14ac:dyDescent="0.3">
      <c r="A421" s="132"/>
      <c r="B421" s="132"/>
      <c r="C421" s="16"/>
      <c r="D421" s="16"/>
      <c r="E421" s="132"/>
      <c r="F421" s="132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5.6" x14ac:dyDescent="0.3">
      <c r="A422" s="132"/>
      <c r="B422" s="132"/>
      <c r="C422" s="16"/>
      <c r="D422" s="16"/>
      <c r="E422" s="132"/>
      <c r="F422" s="132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5.6" x14ac:dyDescent="0.3">
      <c r="A423" s="132"/>
      <c r="B423" s="132"/>
      <c r="C423" s="16"/>
      <c r="D423" s="16"/>
      <c r="E423" s="132"/>
      <c r="F423" s="132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5.6" x14ac:dyDescent="0.3">
      <c r="A424" s="132"/>
      <c r="B424" s="132"/>
      <c r="C424" s="16"/>
      <c r="D424" s="16"/>
      <c r="E424" s="132"/>
      <c r="F424" s="132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5.6" x14ac:dyDescent="0.3">
      <c r="A425" s="132"/>
      <c r="B425" s="132"/>
      <c r="C425" s="16"/>
      <c r="D425" s="16"/>
      <c r="E425" s="132"/>
      <c r="F425" s="132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5.6" x14ac:dyDescent="0.3">
      <c r="A426" s="132"/>
      <c r="B426" s="132"/>
      <c r="C426" s="16"/>
      <c r="D426" s="16"/>
      <c r="E426" s="132"/>
      <c r="F426" s="132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5.6" x14ac:dyDescent="0.3">
      <c r="A427" s="132"/>
      <c r="B427" s="132"/>
      <c r="C427" s="16"/>
      <c r="D427" s="16"/>
      <c r="E427" s="132"/>
      <c r="F427" s="132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5.6" x14ac:dyDescent="0.3">
      <c r="A428" s="132"/>
      <c r="B428" s="132"/>
      <c r="C428" s="16"/>
      <c r="D428" s="16"/>
      <c r="E428" s="132"/>
      <c r="F428" s="132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5.6" x14ac:dyDescent="0.3">
      <c r="A429" s="132"/>
      <c r="B429" s="132"/>
      <c r="C429" s="16"/>
      <c r="D429" s="16"/>
      <c r="E429" s="132"/>
      <c r="F429" s="132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5.6" x14ac:dyDescent="0.3">
      <c r="A430" s="132"/>
      <c r="B430" s="132"/>
      <c r="C430" s="16"/>
      <c r="D430" s="16"/>
      <c r="E430" s="132"/>
      <c r="F430" s="132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5.6" x14ac:dyDescent="0.3">
      <c r="A431" s="132"/>
      <c r="B431" s="132"/>
      <c r="C431" s="16"/>
      <c r="D431" s="16"/>
      <c r="E431" s="132"/>
      <c r="F431" s="132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5.6" x14ac:dyDescent="0.3">
      <c r="A432" s="132"/>
      <c r="B432" s="132"/>
      <c r="C432" s="16"/>
      <c r="D432" s="16"/>
      <c r="E432" s="132"/>
      <c r="F432" s="132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5.6" x14ac:dyDescent="0.3">
      <c r="A433" s="132"/>
      <c r="B433" s="132"/>
      <c r="C433" s="16"/>
      <c r="D433" s="16"/>
      <c r="E433" s="132"/>
      <c r="F433" s="132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5.6" x14ac:dyDescent="0.3">
      <c r="A434" s="132"/>
      <c r="B434" s="132"/>
      <c r="C434" s="16"/>
      <c r="D434" s="16"/>
      <c r="E434" s="132"/>
      <c r="F434" s="132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5.6" x14ac:dyDescent="0.3">
      <c r="A435" s="132"/>
      <c r="B435" s="132"/>
      <c r="C435" s="16"/>
      <c r="D435" s="16"/>
      <c r="E435" s="132"/>
      <c r="F435" s="132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5.6" x14ac:dyDescent="0.3">
      <c r="A436" s="132"/>
      <c r="B436" s="132"/>
      <c r="C436" s="16"/>
      <c r="D436" s="16"/>
      <c r="E436" s="132"/>
      <c r="F436" s="132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5.6" x14ac:dyDescent="0.3">
      <c r="A437" s="132"/>
      <c r="B437" s="132"/>
      <c r="C437" s="16"/>
      <c r="D437" s="16"/>
      <c r="E437" s="132"/>
      <c r="F437" s="132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5.6" x14ac:dyDescent="0.3">
      <c r="A438" s="132"/>
      <c r="B438" s="132"/>
      <c r="C438" s="16"/>
      <c r="D438" s="16"/>
      <c r="E438" s="132"/>
      <c r="F438" s="132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5.6" x14ac:dyDescent="0.3">
      <c r="A439" s="132"/>
      <c r="B439" s="132"/>
      <c r="C439" s="16"/>
      <c r="D439" s="16"/>
      <c r="E439" s="132"/>
      <c r="F439" s="132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5.6" x14ac:dyDescent="0.3">
      <c r="A440" s="132"/>
      <c r="B440" s="132"/>
      <c r="C440" s="16"/>
      <c r="D440" s="16"/>
      <c r="E440" s="132"/>
      <c r="F440" s="132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5.6" x14ac:dyDescent="0.3">
      <c r="A441" s="132"/>
      <c r="B441" s="132"/>
      <c r="C441" s="16"/>
      <c r="D441" s="16"/>
      <c r="E441" s="132"/>
      <c r="F441" s="132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5.6" x14ac:dyDescent="0.3">
      <c r="A442" s="132"/>
      <c r="B442" s="132"/>
      <c r="C442" s="16"/>
      <c r="D442" s="16"/>
      <c r="E442" s="132"/>
      <c r="F442" s="132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5.6" x14ac:dyDescent="0.3">
      <c r="A443" s="132"/>
      <c r="B443" s="132"/>
      <c r="C443" s="16"/>
      <c r="D443" s="16"/>
      <c r="E443" s="132"/>
      <c r="F443" s="132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5.6" x14ac:dyDescent="0.3">
      <c r="A444" s="132"/>
      <c r="B444" s="132"/>
      <c r="C444" s="16"/>
      <c r="D444" s="16"/>
      <c r="E444" s="132"/>
      <c r="F444" s="132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5.6" x14ac:dyDescent="0.3">
      <c r="A445" s="132"/>
      <c r="B445" s="132"/>
      <c r="C445" s="16"/>
      <c r="D445" s="16"/>
      <c r="E445" s="132"/>
      <c r="F445" s="132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5.6" x14ac:dyDescent="0.3">
      <c r="A446" s="132"/>
      <c r="B446" s="132"/>
      <c r="C446" s="16"/>
      <c r="D446" s="16"/>
      <c r="E446" s="132"/>
      <c r="F446" s="132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5.6" x14ac:dyDescent="0.3">
      <c r="A447" s="132"/>
      <c r="B447" s="132"/>
      <c r="C447" s="16"/>
      <c r="D447" s="16"/>
      <c r="E447" s="132"/>
      <c r="F447" s="132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5.6" x14ac:dyDescent="0.3">
      <c r="A448" s="132"/>
      <c r="B448" s="132"/>
      <c r="C448" s="16"/>
      <c r="D448" s="16"/>
      <c r="E448" s="132"/>
      <c r="F448" s="132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5.6" x14ac:dyDescent="0.3">
      <c r="A449" s="132"/>
      <c r="B449" s="132"/>
      <c r="C449" s="16"/>
      <c r="D449" s="16"/>
      <c r="E449" s="132"/>
      <c r="F449" s="132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5.6" x14ac:dyDescent="0.3">
      <c r="A450" s="132"/>
      <c r="B450" s="132"/>
      <c r="C450" s="16"/>
      <c r="D450" s="16"/>
      <c r="E450" s="132"/>
      <c r="F450" s="132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5.6" x14ac:dyDescent="0.3">
      <c r="A451" s="132"/>
      <c r="B451" s="132"/>
      <c r="C451" s="16"/>
      <c r="D451" s="16"/>
      <c r="E451" s="132"/>
      <c r="F451" s="132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5.6" x14ac:dyDescent="0.3">
      <c r="A452" s="132"/>
      <c r="B452" s="132"/>
      <c r="C452" s="16"/>
      <c r="D452" s="16"/>
      <c r="E452" s="132"/>
      <c r="F452" s="132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5.6" x14ac:dyDescent="0.3">
      <c r="A453" s="132"/>
      <c r="B453" s="132"/>
      <c r="C453" s="16"/>
      <c r="D453" s="16"/>
      <c r="E453" s="132"/>
      <c r="F453" s="132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5.6" x14ac:dyDescent="0.3">
      <c r="A454" s="132"/>
      <c r="B454" s="132"/>
      <c r="C454" s="16"/>
      <c r="D454" s="16"/>
      <c r="E454" s="132"/>
      <c r="F454" s="132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5.6" x14ac:dyDescent="0.3">
      <c r="A455" s="132"/>
      <c r="B455" s="132"/>
      <c r="C455" s="16"/>
      <c r="D455" s="16"/>
      <c r="E455" s="132"/>
      <c r="F455" s="132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5.6" x14ac:dyDescent="0.3">
      <c r="A456" s="132"/>
      <c r="B456" s="132"/>
      <c r="C456" s="16"/>
      <c r="D456" s="16"/>
      <c r="E456" s="132"/>
      <c r="F456" s="132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5.6" x14ac:dyDescent="0.3">
      <c r="A457" s="132"/>
      <c r="B457" s="132"/>
      <c r="C457" s="16"/>
      <c r="D457" s="16"/>
      <c r="E457" s="132"/>
      <c r="F457" s="132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5.6" x14ac:dyDescent="0.3">
      <c r="A458" s="132"/>
      <c r="B458" s="132"/>
      <c r="C458" s="16"/>
      <c r="D458" s="16"/>
      <c r="E458" s="132"/>
      <c r="F458" s="132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5.6" x14ac:dyDescent="0.3">
      <c r="A459" s="132"/>
      <c r="B459" s="132"/>
      <c r="C459" s="16"/>
      <c r="D459" s="16"/>
      <c r="E459" s="132"/>
      <c r="F459" s="132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5.6" x14ac:dyDescent="0.3">
      <c r="A460" s="132"/>
      <c r="B460" s="132"/>
      <c r="C460" s="16"/>
      <c r="D460" s="16"/>
      <c r="E460" s="132"/>
      <c r="F460" s="132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5.6" x14ac:dyDescent="0.3">
      <c r="A461" s="132"/>
      <c r="B461" s="132"/>
      <c r="C461" s="16"/>
      <c r="D461" s="16"/>
      <c r="E461" s="132"/>
      <c r="F461" s="132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5.6" x14ac:dyDescent="0.3">
      <c r="A462" s="132"/>
      <c r="B462" s="132"/>
      <c r="C462" s="16"/>
      <c r="D462" s="16"/>
      <c r="E462" s="132"/>
      <c r="F462" s="132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5.6" x14ac:dyDescent="0.3">
      <c r="A463" s="132"/>
      <c r="B463" s="132"/>
      <c r="C463" s="16"/>
      <c r="D463" s="16"/>
      <c r="E463" s="132"/>
      <c r="F463" s="132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5.6" x14ac:dyDescent="0.3">
      <c r="A464" s="132"/>
      <c r="B464" s="132"/>
      <c r="C464" s="16"/>
      <c r="D464" s="16"/>
      <c r="E464" s="132"/>
      <c r="F464" s="132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5.6" x14ac:dyDescent="0.3">
      <c r="A465" s="132"/>
      <c r="B465" s="132"/>
      <c r="C465" s="16"/>
      <c r="D465" s="16"/>
      <c r="E465" s="132"/>
      <c r="F465" s="132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5.6" x14ac:dyDescent="0.3">
      <c r="A466" s="132"/>
      <c r="B466" s="132"/>
      <c r="C466" s="16"/>
      <c r="D466" s="16"/>
      <c r="E466" s="132"/>
      <c r="F466" s="132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5.6" x14ac:dyDescent="0.3">
      <c r="A467" s="132"/>
      <c r="B467" s="132"/>
      <c r="C467" s="16"/>
      <c r="D467" s="16"/>
      <c r="E467" s="132"/>
      <c r="F467" s="132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5.6" x14ac:dyDescent="0.3">
      <c r="A468" s="132"/>
      <c r="B468" s="132"/>
      <c r="C468" s="16"/>
      <c r="D468" s="16"/>
      <c r="E468" s="132"/>
      <c r="F468" s="132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5.6" x14ac:dyDescent="0.3">
      <c r="A469" s="132"/>
      <c r="B469" s="132"/>
      <c r="C469" s="16"/>
      <c r="D469" s="16"/>
      <c r="E469" s="132"/>
      <c r="F469" s="132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5.6" x14ac:dyDescent="0.3">
      <c r="A470" s="132"/>
      <c r="B470" s="132"/>
      <c r="C470" s="16"/>
      <c r="D470" s="16"/>
      <c r="E470" s="132"/>
      <c r="F470" s="132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5.6" x14ac:dyDescent="0.3">
      <c r="A471" s="132"/>
      <c r="B471" s="132"/>
      <c r="C471" s="16"/>
      <c r="D471" s="16"/>
      <c r="E471" s="132"/>
      <c r="F471" s="132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5.6" x14ac:dyDescent="0.3">
      <c r="A472" s="132"/>
      <c r="B472" s="132"/>
      <c r="C472" s="16"/>
      <c r="D472" s="16"/>
      <c r="E472" s="132"/>
      <c r="F472" s="132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5.6" x14ac:dyDescent="0.3">
      <c r="A473" s="132"/>
      <c r="B473" s="132"/>
      <c r="C473" s="16"/>
      <c r="D473" s="16"/>
      <c r="E473" s="132"/>
      <c r="F473" s="132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5.6" x14ac:dyDescent="0.3">
      <c r="A474" s="132"/>
      <c r="B474" s="132"/>
      <c r="C474" s="16"/>
      <c r="D474" s="16"/>
      <c r="E474" s="132"/>
      <c r="F474" s="132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5.6" x14ac:dyDescent="0.3">
      <c r="A475" s="132"/>
      <c r="B475" s="132"/>
      <c r="C475" s="16"/>
      <c r="D475" s="16"/>
      <c r="E475" s="132"/>
      <c r="F475" s="132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5.6" x14ac:dyDescent="0.3">
      <c r="A476" s="132"/>
      <c r="B476" s="132"/>
      <c r="C476" s="16"/>
      <c r="D476" s="16"/>
      <c r="E476" s="132"/>
      <c r="F476" s="132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5.6" x14ac:dyDescent="0.3">
      <c r="A477" s="132"/>
      <c r="B477" s="132"/>
      <c r="C477" s="16"/>
      <c r="D477" s="16"/>
      <c r="E477" s="132"/>
      <c r="F477" s="132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5.6" x14ac:dyDescent="0.3">
      <c r="A478" s="132"/>
      <c r="B478" s="132"/>
      <c r="C478" s="16"/>
      <c r="D478" s="16"/>
      <c r="E478" s="132"/>
      <c r="F478" s="132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5.6" x14ac:dyDescent="0.3">
      <c r="A479" s="132"/>
      <c r="B479" s="132"/>
      <c r="C479" s="16"/>
      <c r="D479" s="16"/>
      <c r="E479" s="132"/>
      <c r="F479" s="132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5.6" x14ac:dyDescent="0.3">
      <c r="A480" s="132"/>
      <c r="B480" s="132"/>
      <c r="C480" s="16"/>
      <c r="D480" s="16"/>
      <c r="E480" s="132"/>
      <c r="F480" s="132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5.6" x14ac:dyDescent="0.3">
      <c r="A481" s="132"/>
      <c r="B481" s="132"/>
      <c r="C481" s="16"/>
      <c r="D481" s="16"/>
      <c r="E481" s="132"/>
      <c r="F481" s="132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5.6" x14ac:dyDescent="0.3">
      <c r="A482" s="132"/>
      <c r="B482" s="132"/>
      <c r="C482" s="16"/>
      <c r="D482" s="16"/>
      <c r="E482" s="132"/>
      <c r="F482" s="132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5.6" x14ac:dyDescent="0.3">
      <c r="A483" s="132"/>
      <c r="B483" s="132"/>
      <c r="C483" s="16"/>
      <c r="D483" s="16"/>
      <c r="E483" s="132"/>
      <c r="F483" s="132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5.6" x14ac:dyDescent="0.3">
      <c r="A484" s="132"/>
      <c r="B484" s="132"/>
      <c r="C484" s="16"/>
      <c r="D484" s="16"/>
      <c r="E484" s="132"/>
      <c r="F484" s="132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5.6" x14ac:dyDescent="0.3">
      <c r="A485" s="132"/>
      <c r="B485" s="132"/>
      <c r="C485" s="16"/>
      <c r="D485" s="16"/>
      <c r="E485" s="132"/>
      <c r="F485" s="132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5.6" x14ac:dyDescent="0.3">
      <c r="A486" s="132"/>
      <c r="B486" s="132"/>
      <c r="C486" s="16"/>
      <c r="D486" s="16"/>
      <c r="E486" s="132"/>
      <c r="F486" s="132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5.6" x14ac:dyDescent="0.3">
      <c r="A487" s="132"/>
      <c r="B487" s="132"/>
      <c r="C487" s="16"/>
      <c r="D487" s="16"/>
      <c r="E487" s="132"/>
      <c r="F487" s="132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5.6" x14ac:dyDescent="0.3">
      <c r="A488" s="132"/>
      <c r="B488" s="132"/>
      <c r="C488" s="16"/>
      <c r="D488" s="16"/>
      <c r="E488" s="132"/>
      <c r="F488" s="132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5.6" x14ac:dyDescent="0.3">
      <c r="A489" s="132"/>
      <c r="B489" s="132"/>
      <c r="C489" s="16"/>
      <c r="D489" s="16"/>
      <c r="E489" s="132"/>
      <c r="F489" s="132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5.6" x14ac:dyDescent="0.3">
      <c r="A490" s="132"/>
      <c r="B490" s="132"/>
      <c r="C490" s="16"/>
      <c r="D490" s="16"/>
      <c r="E490" s="132"/>
      <c r="F490" s="132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5.6" x14ac:dyDescent="0.3">
      <c r="A491" s="132"/>
      <c r="B491" s="132"/>
      <c r="C491" s="16"/>
      <c r="D491" s="16"/>
      <c r="E491" s="132"/>
      <c r="F491" s="132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5.6" x14ac:dyDescent="0.3">
      <c r="A492" s="132"/>
      <c r="B492" s="132"/>
      <c r="C492" s="16"/>
      <c r="D492" s="16"/>
      <c r="E492" s="132"/>
      <c r="F492" s="132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5.6" x14ac:dyDescent="0.3">
      <c r="A493" s="132"/>
      <c r="B493" s="132"/>
      <c r="C493" s="16"/>
      <c r="D493" s="16"/>
      <c r="E493" s="132"/>
      <c r="F493" s="132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5.6" x14ac:dyDescent="0.3">
      <c r="A494" s="132"/>
      <c r="B494" s="132"/>
      <c r="C494" s="16"/>
      <c r="D494" s="16"/>
      <c r="E494" s="132"/>
      <c r="F494" s="132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5.6" x14ac:dyDescent="0.3">
      <c r="A495" s="132"/>
      <c r="B495" s="132"/>
      <c r="C495" s="16"/>
      <c r="D495" s="16"/>
      <c r="E495" s="132"/>
      <c r="F495" s="132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5.6" x14ac:dyDescent="0.3">
      <c r="A496" s="132"/>
      <c r="B496" s="132"/>
      <c r="C496" s="16"/>
      <c r="D496" s="16"/>
      <c r="E496" s="132"/>
      <c r="F496" s="132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5.6" x14ac:dyDescent="0.3">
      <c r="A497" s="132"/>
      <c r="B497" s="132"/>
      <c r="C497" s="16"/>
      <c r="D497" s="16"/>
      <c r="E497" s="132"/>
      <c r="F497" s="132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5.6" x14ac:dyDescent="0.3">
      <c r="A498" s="132"/>
      <c r="B498" s="132"/>
      <c r="C498" s="16"/>
      <c r="D498" s="16"/>
      <c r="E498" s="132"/>
      <c r="F498" s="132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5.6" x14ac:dyDescent="0.3">
      <c r="A499" s="132"/>
      <c r="B499" s="132"/>
      <c r="C499" s="16"/>
      <c r="D499" s="16"/>
      <c r="E499" s="132"/>
      <c r="F499" s="132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5.6" x14ac:dyDescent="0.3">
      <c r="A500" s="132"/>
      <c r="B500" s="132"/>
      <c r="C500" s="16"/>
      <c r="D500" s="16"/>
      <c r="E500" s="132"/>
      <c r="F500" s="132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5.6" x14ac:dyDescent="0.3">
      <c r="A501" s="132"/>
      <c r="B501" s="132"/>
      <c r="C501" s="16"/>
      <c r="D501" s="16"/>
      <c r="E501" s="132"/>
      <c r="F501" s="132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5.6" x14ac:dyDescent="0.3">
      <c r="A502" s="132"/>
      <c r="B502" s="132"/>
      <c r="C502" s="16"/>
      <c r="D502" s="16"/>
      <c r="E502" s="132"/>
      <c r="F502" s="132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5.6" x14ac:dyDescent="0.3">
      <c r="A503" s="132"/>
      <c r="B503" s="132"/>
      <c r="C503" s="16"/>
      <c r="D503" s="16"/>
      <c r="E503" s="132"/>
      <c r="F503" s="132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5.6" x14ac:dyDescent="0.3">
      <c r="A504" s="132"/>
      <c r="B504" s="132"/>
      <c r="C504" s="16"/>
      <c r="D504" s="16"/>
      <c r="E504" s="132"/>
      <c r="F504" s="132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5.6" x14ac:dyDescent="0.3">
      <c r="A505" s="132"/>
      <c r="B505" s="132"/>
      <c r="C505" s="16"/>
      <c r="D505" s="16"/>
      <c r="E505" s="132"/>
      <c r="F505" s="132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5.6" x14ac:dyDescent="0.3">
      <c r="A506" s="132"/>
      <c r="B506" s="132"/>
      <c r="C506" s="16"/>
      <c r="D506" s="16"/>
      <c r="E506" s="132"/>
      <c r="F506" s="132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5.6" x14ac:dyDescent="0.3">
      <c r="A507" s="132"/>
      <c r="B507" s="132"/>
      <c r="C507" s="16"/>
      <c r="D507" s="16"/>
      <c r="E507" s="132"/>
      <c r="F507" s="132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5.6" x14ac:dyDescent="0.3">
      <c r="A508" s="132"/>
      <c r="B508" s="132"/>
      <c r="C508" s="16"/>
      <c r="D508" s="16"/>
      <c r="E508" s="132"/>
      <c r="F508" s="132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5.6" x14ac:dyDescent="0.3">
      <c r="A509" s="132"/>
      <c r="B509" s="132"/>
      <c r="C509" s="16"/>
      <c r="D509" s="16"/>
      <c r="E509" s="132"/>
      <c r="F509" s="132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5.6" x14ac:dyDescent="0.3">
      <c r="A510" s="132"/>
      <c r="B510" s="132"/>
      <c r="C510" s="16"/>
      <c r="D510" s="16"/>
      <c r="E510" s="132"/>
      <c r="F510" s="132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5.6" x14ac:dyDescent="0.3">
      <c r="A511" s="132"/>
      <c r="B511" s="132"/>
      <c r="C511" s="16"/>
      <c r="D511" s="16"/>
      <c r="E511" s="132"/>
      <c r="F511" s="132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5.6" x14ac:dyDescent="0.3">
      <c r="A512" s="132"/>
      <c r="B512" s="132"/>
      <c r="C512" s="16"/>
      <c r="D512" s="16"/>
      <c r="E512" s="132"/>
      <c r="F512" s="132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5.6" x14ac:dyDescent="0.3">
      <c r="A513" s="132"/>
      <c r="B513" s="132"/>
      <c r="C513" s="16"/>
      <c r="D513" s="16"/>
      <c r="E513" s="132"/>
      <c r="F513" s="132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5.6" x14ac:dyDescent="0.3">
      <c r="A514" s="132"/>
      <c r="B514" s="132"/>
      <c r="C514" s="16"/>
      <c r="D514" s="16"/>
      <c r="E514" s="132"/>
      <c r="F514" s="132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5.6" x14ac:dyDescent="0.3">
      <c r="A515" s="132"/>
      <c r="B515" s="132"/>
      <c r="C515" s="16"/>
      <c r="D515" s="16"/>
      <c r="E515" s="132"/>
      <c r="F515" s="132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5.6" x14ac:dyDescent="0.3">
      <c r="A516" s="132"/>
      <c r="B516" s="132"/>
      <c r="C516" s="16"/>
      <c r="D516" s="16"/>
      <c r="E516" s="132"/>
      <c r="F516" s="132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5.6" x14ac:dyDescent="0.3">
      <c r="A517" s="132"/>
      <c r="B517" s="132"/>
      <c r="C517" s="16"/>
      <c r="D517" s="16"/>
      <c r="E517" s="132"/>
      <c r="F517" s="132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5.6" x14ac:dyDescent="0.3">
      <c r="A518" s="132"/>
      <c r="B518" s="132"/>
      <c r="C518" s="16"/>
      <c r="D518" s="16"/>
      <c r="E518" s="132"/>
      <c r="F518" s="132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5.6" x14ac:dyDescent="0.3">
      <c r="A519" s="132"/>
      <c r="B519" s="132"/>
      <c r="C519" s="16"/>
      <c r="D519" s="16"/>
      <c r="E519" s="132"/>
      <c r="F519" s="132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5.6" x14ac:dyDescent="0.3">
      <c r="A520" s="132"/>
      <c r="B520" s="132"/>
      <c r="C520" s="16"/>
      <c r="D520" s="16"/>
      <c r="E520" s="132"/>
      <c r="F520" s="132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5.6" x14ac:dyDescent="0.3">
      <c r="A521" s="132"/>
      <c r="B521" s="132"/>
      <c r="C521" s="16"/>
      <c r="D521" s="16"/>
      <c r="E521" s="132"/>
      <c r="F521" s="132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5.6" x14ac:dyDescent="0.3">
      <c r="A522" s="132"/>
      <c r="B522" s="132"/>
      <c r="C522" s="16"/>
      <c r="D522" s="16"/>
      <c r="E522" s="132"/>
      <c r="F522" s="132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5.6" x14ac:dyDescent="0.3">
      <c r="A523" s="132"/>
      <c r="B523" s="132"/>
      <c r="C523" s="16"/>
      <c r="D523" s="16"/>
      <c r="E523" s="132"/>
      <c r="F523" s="132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5.6" x14ac:dyDescent="0.3">
      <c r="A524" s="132"/>
      <c r="B524" s="132"/>
      <c r="C524" s="16"/>
      <c r="D524" s="16"/>
      <c r="E524" s="132"/>
      <c r="F524" s="132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5.6" x14ac:dyDescent="0.3">
      <c r="A525" s="132"/>
      <c r="B525" s="132"/>
      <c r="C525" s="16"/>
      <c r="D525" s="16"/>
      <c r="E525" s="132"/>
      <c r="F525" s="132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5.6" x14ac:dyDescent="0.3">
      <c r="A526" s="132"/>
      <c r="B526" s="132"/>
      <c r="C526" s="16"/>
      <c r="D526" s="16"/>
      <c r="E526" s="132"/>
      <c r="F526" s="132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5.6" x14ac:dyDescent="0.3">
      <c r="A527" s="132"/>
      <c r="B527" s="132"/>
      <c r="C527" s="16"/>
      <c r="D527" s="16"/>
      <c r="E527" s="132"/>
      <c r="F527" s="132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5.6" x14ac:dyDescent="0.3">
      <c r="A528" s="132"/>
      <c r="B528" s="132"/>
      <c r="C528" s="16"/>
      <c r="D528" s="16"/>
      <c r="E528" s="132"/>
      <c r="F528" s="132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5.6" x14ac:dyDescent="0.3">
      <c r="A529" s="132"/>
      <c r="B529" s="132"/>
      <c r="C529" s="16"/>
      <c r="D529" s="16"/>
      <c r="E529" s="132"/>
      <c r="F529" s="132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5.6" x14ac:dyDescent="0.3">
      <c r="A530" s="132"/>
      <c r="B530" s="132"/>
      <c r="C530" s="16"/>
      <c r="D530" s="16"/>
      <c r="E530" s="132"/>
      <c r="F530" s="132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5.6" x14ac:dyDescent="0.3">
      <c r="A531" s="132"/>
      <c r="B531" s="132"/>
      <c r="C531" s="16"/>
      <c r="D531" s="16"/>
      <c r="E531" s="132"/>
      <c r="F531" s="132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5.6" x14ac:dyDescent="0.3">
      <c r="A532" s="132"/>
      <c r="B532" s="132"/>
      <c r="C532" s="16"/>
      <c r="D532" s="16"/>
      <c r="E532" s="132"/>
      <c r="F532" s="132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5.6" x14ac:dyDescent="0.3">
      <c r="A533" s="132"/>
      <c r="B533" s="132"/>
      <c r="C533" s="16"/>
      <c r="D533" s="16"/>
      <c r="E533" s="132"/>
      <c r="F533" s="132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5.6" x14ac:dyDescent="0.3">
      <c r="A534" s="132"/>
      <c r="B534" s="132"/>
      <c r="C534" s="16"/>
      <c r="D534" s="16"/>
      <c r="E534" s="132"/>
      <c r="F534" s="132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5.6" x14ac:dyDescent="0.3">
      <c r="A535" s="132"/>
      <c r="B535" s="132"/>
      <c r="C535" s="16"/>
      <c r="D535" s="16"/>
      <c r="E535" s="132"/>
      <c r="F535" s="132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5.6" x14ac:dyDescent="0.3">
      <c r="A536" s="132"/>
      <c r="B536" s="132"/>
      <c r="C536" s="16"/>
      <c r="D536" s="16"/>
      <c r="E536" s="132"/>
      <c r="F536" s="132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5.6" x14ac:dyDescent="0.3">
      <c r="A537" s="132"/>
      <c r="B537" s="132"/>
      <c r="C537" s="16"/>
      <c r="D537" s="16"/>
      <c r="E537" s="132"/>
      <c r="F537" s="132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5.6" x14ac:dyDescent="0.3">
      <c r="A538" s="132"/>
      <c r="B538" s="132"/>
      <c r="C538" s="16"/>
      <c r="D538" s="16"/>
      <c r="E538" s="132"/>
      <c r="F538" s="132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5.6" x14ac:dyDescent="0.3">
      <c r="A539" s="132"/>
      <c r="B539" s="132"/>
      <c r="C539" s="16"/>
      <c r="D539" s="16"/>
      <c r="E539" s="132"/>
      <c r="F539" s="132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5.6" x14ac:dyDescent="0.3">
      <c r="A540" s="132"/>
      <c r="B540" s="132"/>
      <c r="C540" s="16"/>
      <c r="D540" s="16"/>
      <c r="E540" s="132"/>
      <c r="F540" s="132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5.6" x14ac:dyDescent="0.3">
      <c r="A541" s="132"/>
      <c r="B541" s="132"/>
      <c r="C541" s="16"/>
      <c r="D541" s="16"/>
      <c r="E541" s="132"/>
      <c r="F541" s="132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5.6" x14ac:dyDescent="0.3">
      <c r="A542" s="132"/>
      <c r="B542" s="132"/>
      <c r="C542" s="16"/>
      <c r="D542" s="16"/>
      <c r="E542" s="132"/>
      <c r="F542" s="132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5.6" x14ac:dyDescent="0.3">
      <c r="A543" s="132"/>
      <c r="B543" s="132"/>
      <c r="C543" s="16"/>
      <c r="D543" s="16"/>
      <c r="E543" s="132"/>
      <c r="F543" s="132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5.6" x14ac:dyDescent="0.3">
      <c r="A544" s="132"/>
      <c r="B544" s="132"/>
      <c r="C544" s="16"/>
      <c r="D544" s="16"/>
      <c r="E544" s="132"/>
      <c r="F544" s="132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5.6" x14ac:dyDescent="0.3">
      <c r="A545" s="132"/>
      <c r="B545" s="132"/>
      <c r="C545" s="16"/>
      <c r="D545" s="16"/>
      <c r="E545" s="132"/>
      <c r="F545" s="132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5.6" x14ac:dyDescent="0.3">
      <c r="A546" s="132"/>
      <c r="B546" s="132"/>
      <c r="C546" s="16"/>
      <c r="D546" s="16"/>
      <c r="E546" s="132"/>
      <c r="F546" s="132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5.6" x14ac:dyDescent="0.3">
      <c r="A547" s="132"/>
      <c r="B547" s="132"/>
      <c r="C547" s="16"/>
      <c r="D547" s="16"/>
      <c r="E547" s="132"/>
      <c r="F547" s="132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5.6" x14ac:dyDescent="0.3">
      <c r="A548" s="132"/>
      <c r="B548" s="132"/>
      <c r="C548" s="16"/>
      <c r="D548" s="16"/>
      <c r="E548" s="132"/>
      <c r="F548" s="132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5.6" x14ac:dyDescent="0.3">
      <c r="A549" s="132"/>
      <c r="B549" s="132"/>
      <c r="C549" s="16"/>
      <c r="D549" s="16"/>
      <c r="E549" s="132"/>
      <c r="F549" s="132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5.6" x14ac:dyDescent="0.3">
      <c r="A550" s="132"/>
      <c r="B550" s="132"/>
      <c r="C550" s="16"/>
      <c r="D550" s="16"/>
      <c r="E550" s="132"/>
      <c r="F550" s="132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5.6" x14ac:dyDescent="0.3">
      <c r="A551" s="132"/>
      <c r="B551" s="132"/>
      <c r="C551" s="16"/>
      <c r="D551" s="16"/>
      <c r="E551" s="132"/>
      <c r="F551" s="132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5.6" x14ac:dyDescent="0.3">
      <c r="A552" s="132"/>
      <c r="B552" s="132"/>
      <c r="C552" s="16"/>
      <c r="D552" s="16"/>
      <c r="E552" s="132"/>
      <c r="F552" s="132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5.6" x14ac:dyDescent="0.3">
      <c r="A553" s="132"/>
      <c r="B553" s="132"/>
      <c r="C553" s="16"/>
      <c r="D553" s="16"/>
      <c r="E553" s="132"/>
      <c r="F553" s="132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5.6" x14ac:dyDescent="0.3">
      <c r="A554" s="132"/>
      <c r="B554" s="132"/>
      <c r="C554" s="16"/>
      <c r="D554" s="16"/>
      <c r="E554" s="132"/>
      <c r="F554" s="132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5.6" x14ac:dyDescent="0.3">
      <c r="A555" s="132"/>
      <c r="B555" s="132"/>
      <c r="C555" s="16"/>
      <c r="D555" s="16"/>
      <c r="E555" s="132"/>
      <c r="F555" s="132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5.6" x14ac:dyDescent="0.3">
      <c r="A556" s="132"/>
      <c r="B556" s="132"/>
      <c r="C556" s="16"/>
      <c r="D556" s="16"/>
      <c r="E556" s="132"/>
      <c r="F556" s="132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5.6" x14ac:dyDescent="0.3">
      <c r="A557" s="132"/>
      <c r="B557" s="132"/>
      <c r="C557" s="16"/>
      <c r="D557" s="16"/>
      <c r="E557" s="132"/>
      <c r="F557" s="132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5.6" x14ac:dyDescent="0.3">
      <c r="A558" s="132"/>
      <c r="B558" s="132"/>
      <c r="C558" s="16"/>
      <c r="D558" s="16"/>
      <c r="E558" s="132"/>
      <c r="F558" s="132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5.6" x14ac:dyDescent="0.3">
      <c r="A559" s="132"/>
      <c r="B559" s="132"/>
      <c r="C559" s="16"/>
      <c r="D559" s="16"/>
      <c r="E559" s="132"/>
      <c r="F559" s="132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5.6" x14ac:dyDescent="0.3">
      <c r="A560" s="132"/>
      <c r="B560" s="132"/>
      <c r="C560" s="16"/>
      <c r="D560" s="16"/>
      <c r="E560" s="132"/>
      <c r="F560" s="132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5.6" x14ac:dyDescent="0.3">
      <c r="A561" s="132"/>
      <c r="B561" s="132"/>
      <c r="C561" s="16"/>
      <c r="D561" s="16"/>
      <c r="E561" s="132"/>
      <c r="F561" s="132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5.6" x14ac:dyDescent="0.3">
      <c r="A562" s="132"/>
      <c r="B562" s="132"/>
      <c r="C562" s="16"/>
      <c r="D562" s="16"/>
      <c r="E562" s="132"/>
      <c r="F562" s="132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5.6" x14ac:dyDescent="0.3">
      <c r="A563" s="132"/>
      <c r="B563" s="132"/>
      <c r="C563" s="16"/>
      <c r="D563" s="16"/>
      <c r="E563" s="132"/>
      <c r="F563" s="132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5.6" x14ac:dyDescent="0.3">
      <c r="A564" s="132"/>
      <c r="B564" s="132"/>
      <c r="C564" s="16"/>
      <c r="D564" s="16"/>
      <c r="E564" s="132"/>
      <c r="F564" s="132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5.6" x14ac:dyDescent="0.3">
      <c r="A565" s="132"/>
      <c r="B565" s="132"/>
      <c r="C565" s="16"/>
      <c r="D565" s="16"/>
      <c r="E565" s="132"/>
      <c r="F565" s="132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5.6" x14ac:dyDescent="0.3">
      <c r="A566" s="132"/>
      <c r="B566" s="132"/>
      <c r="C566" s="16"/>
      <c r="D566" s="16"/>
      <c r="E566" s="132"/>
      <c r="F566" s="132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5.6" x14ac:dyDescent="0.3">
      <c r="A567" s="132"/>
      <c r="B567" s="132"/>
      <c r="C567" s="16"/>
      <c r="D567" s="16"/>
      <c r="E567" s="132"/>
      <c r="F567" s="132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5.6" x14ac:dyDescent="0.3">
      <c r="A568" s="132"/>
      <c r="B568" s="132"/>
      <c r="C568" s="16"/>
      <c r="D568" s="16"/>
      <c r="E568" s="132"/>
      <c r="F568" s="132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5.6" x14ac:dyDescent="0.3">
      <c r="A569" s="132"/>
      <c r="B569" s="132"/>
      <c r="C569" s="16"/>
      <c r="D569" s="16"/>
      <c r="E569" s="132"/>
      <c r="F569" s="132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5.6" x14ac:dyDescent="0.3">
      <c r="A570" s="132"/>
      <c r="B570" s="132"/>
      <c r="C570" s="16"/>
      <c r="D570" s="16"/>
      <c r="E570" s="132"/>
      <c r="F570" s="132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5.6" x14ac:dyDescent="0.3">
      <c r="A571" s="132"/>
      <c r="B571" s="132"/>
      <c r="C571" s="16"/>
      <c r="D571" s="16"/>
      <c r="E571" s="132"/>
      <c r="F571" s="132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5.6" x14ac:dyDescent="0.3">
      <c r="A572" s="132"/>
      <c r="B572" s="132"/>
      <c r="C572" s="16"/>
      <c r="D572" s="16"/>
      <c r="E572" s="132"/>
      <c r="F572" s="132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5.6" x14ac:dyDescent="0.3">
      <c r="A573" s="132"/>
      <c r="B573" s="132"/>
      <c r="C573" s="16"/>
      <c r="D573" s="16"/>
      <c r="E573" s="132"/>
      <c r="F573" s="132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5.6" x14ac:dyDescent="0.3">
      <c r="A574" s="132"/>
      <c r="B574" s="132"/>
      <c r="C574" s="16"/>
      <c r="D574" s="16"/>
      <c r="E574" s="132"/>
      <c r="F574" s="132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5.6" x14ac:dyDescent="0.3">
      <c r="A575" s="132"/>
      <c r="B575" s="132"/>
      <c r="C575" s="16"/>
      <c r="D575" s="16"/>
      <c r="E575" s="132"/>
      <c r="F575" s="132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5.6" x14ac:dyDescent="0.3">
      <c r="A576" s="132"/>
      <c r="B576" s="132"/>
      <c r="C576" s="16"/>
      <c r="D576" s="16"/>
      <c r="E576" s="132"/>
      <c r="F576" s="132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5.6" x14ac:dyDescent="0.3">
      <c r="A577" s="132"/>
      <c r="B577" s="132"/>
      <c r="C577" s="16"/>
      <c r="D577" s="16"/>
      <c r="E577" s="132"/>
      <c r="F577" s="132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5.6" x14ac:dyDescent="0.3">
      <c r="A578" s="132"/>
      <c r="B578" s="132"/>
      <c r="C578" s="16"/>
      <c r="D578" s="16"/>
      <c r="E578" s="132"/>
      <c r="F578" s="132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5.6" x14ac:dyDescent="0.3">
      <c r="A579" s="132"/>
      <c r="B579" s="132"/>
      <c r="C579" s="16"/>
      <c r="D579" s="16"/>
      <c r="E579" s="132"/>
      <c r="F579" s="132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5.6" x14ac:dyDescent="0.3">
      <c r="A580" s="132"/>
      <c r="B580" s="132"/>
      <c r="C580" s="16"/>
      <c r="D580" s="16"/>
      <c r="E580" s="132"/>
      <c r="F580" s="132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5.6" x14ac:dyDescent="0.3">
      <c r="A581" s="132"/>
      <c r="B581" s="132"/>
      <c r="C581" s="16"/>
      <c r="D581" s="16"/>
      <c r="E581" s="132"/>
      <c r="F581" s="132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15.6" x14ac:dyDescent="0.3">
      <c r="A582" s="132"/>
      <c r="B582" s="132"/>
      <c r="C582" s="16"/>
      <c r="D582" s="16"/>
      <c r="E582" s="132"/>
      <c r="F582" s="132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15.6" x14ac:dyDescent="0.3">
      <c r="A583" s="132"/>
      <c r="B583" s="132"/>
      <c r="C583" s="16"/>
      <c r="D583" s="16"/>
      <c r="E583" s="132"/>
      <c r="F583" s="132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15.6" x14ac:dyDescent="0.3">
      <c r="A584" s="132"/>
      <c r="B584" s="132"/>
      <c r="C584" s="16"/>
      <c r="D584" s="16"/>
      <c r="E584" s="132"/>
      <c r="F584" s="132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1:26" ht="15.6" x14ac:dyDescent="0.3">
      <c r="A585" s="132"/>
      <c r="B585" s="132"/>
      <c r="C585" s="16"/>
      <c r="D585" s="16"/>
      <c r="E585" s="132"/>
      <c r="F585" s="132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1:26" ht="15.6" x14ac:dyDescent="0.3">
      <c r="A586" s="132"/>
      <c r="B586" s="132"/>
      <c r="C586" s="16"/>
      <c r="D586" s="16"/>
      <c r="E586" s="132"/>
      <c r="F586" s="132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1:26" ht="15.6" x14ac:dyDescent="0.3">
      <c r="A587" s="132"/>
      <c r="B587" s="132"/>
      <c r="C587" s="16"/>
      <c r="D587" s="16"/>
      <c r="E587" s="132"/>
      <c r="F587" s="132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15.6" x14ac:dyDescent="0.3">
      <c r="A588" s="132"/>
      <c r="B588" s="132"/>
      <c r="C588" s="16"/>
      <c r="D588" s="16"/>
      <c r="E588" s="132"/>
      <c r="F588" s="132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1:26" ht="15.6" x14ac:dyDescent="0.3">
      <c r="A589" s="132"/>
      <c r="B589" s="132"/>
      <c r="C589" s="16"/>
      <c r="D589" s="16"/>
      <c r="E589" s="132"/>
      <c r="F589" s="132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1:26" ht="15.6" x14ac:dyDescent="0.3">
      <c r="A590" s="132"/>
      <c r="B590" s="132"/>
      <c r="C590" s="16"/>
      <c r="D590" s="16"/>
      <c r="E590" s="132"/>
      <c r="F590" s="132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1:26" ht="15.6" x14ac:dyDescent="0.3">
      <c r="A591" s="132"/>
      <c r="B591" s="132"/>
      <c r="C591" s="16"/>
      <c r="D591" s="16"/>
      <c r="E591" s="132"/>
      <c r="F591" s="132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1:26" ht="15.6" x14ac:dyDescent="0.3">
      <c r="A592" s="132"/>
      <c r="B592" s="132"/>
      <c r="C592" s="16"/>
      <c r="D592" s="16"/>
      <c r="E592" s="132"/>
      <c r="F592" s="132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1:26" ht="15.6" x14ac:dyDescent="0.3">
      <c r="A593" s="132"/>
      <c r="B593" s="132"/>
      <c r="C593" s="16"/>
      <c r="D593" s="16"/>
      <c r="E593" s="132"/>
      <c r="F593" s="132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1:26" ht="15.6" x14ac:dyDescent="0.3">
      <c r="A594" s="132"/>
      <c r="B594" s="132"/>
      <c r="C594" s="16"/>
      <c r="D594" s="16"/>
      <c r="E594" s="132"/>
      <c r="F594" s="132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1:26" ht="15.6" x14ac:dyDescent="0.3">
      <c r="A595" s="132"/>
      <c r="B595" s="132"/>
      <c r="C595" s="16"/>
      <c r="D595" s="16"/>
      <c r="E595" s="132"/>
      <c r="F595" s="132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1:26" ht="15.6" x14ac:dyDescent="0.3">
      <c r="A596" s="132"/>
      <c r="B596" s="132"/>
      <c r="C596" s="16"/>
      <c r="D596" s="16"/>
      <c r="E596" s="132"/>
      <c r="F596" s="132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1:26" ht="15.6" x14ac:dyDescent="0.3">
      <c r="A597" s="132"/>
      <c r="B597" s="132"/>
      <c r="C597" s="16"/>
      <c r="D597" s="16"/>
      <c r="E597" s="132"/>
      <c r="F597" s="132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1:26" ht="15.6" x14ac:dyDescent="0.3">
      <c r="A598" s="132"/>
      <c r="B598" s="132"/>
      <c r="C598" s="16"/>
      <c r="D598" s="16"/>
      <c r="E598" s="132"/>
      <c r="F598" s="132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1:26" ht="15.6" x14ac:dyDescent="0.3">
      <c r="A599" s="132"/>
      <c r="B599" s="132"/>
      <c r="C599" s="16"/>
      <c r="D599" s="16"/>
      <c r="E599" s="132"/>
      <c r="F599" s="132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1:26" ht="15.6" x14ac:dyDescent="0.3">
      <c r="A600" s="132"/>
      <c r="B600" s="132"/>
      <c r="C600" s="16"/>
      <c r="D600" s="16"/>
      <c r="E600" s="132"/>
      <c r="F600" s="132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1:26" ht="15.6" x14ac:dyDescent="0.3">
      <c r="A601" s="132"/>
      <c r="B601" s="132"/>
      <c r="C601" s="16"/>
      <c r="D601" s="16"/>
      <c r="E601" s="132"/>
      <c r="F601" s="132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1:26" ht="15.6" x14ac:dyDescent="0.3">
      <c r="A602" s="132"/>
      <c r="B602" s="132"/>
      <c r="C602" s="16"/>
      <c r="D602" s="16"/>
      <c r="E602" s="132"/>
      <c r="F602" s="132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26" ht="15.6" x14ac:dyDescent="0.3">
      <c r="A603" s="132"/>
      <c r="B603" s="132"/>
      <c r="C603" s="16"/>
      <c r="D603" s="16"/>
      <c r="E603" s="132"/>
      <c r="F603" s="132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1:26" ht="15.6" x14ac:dyDescent="0.3">
      <c r="A604" s="132"/>
      <c r="B604" s="132"/>
      <c r="C604" s="16"/>
      <c r="D604" s="16"/>
      <c r="E604" s="132"/>
      <c r="F604" s="132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1:26" ht="15.6" x14ac:dyDescent="0.3">
      <c r="A605" s="132"/>
      <c r="B605" s="132"/>
      <c r="C605" s="16"/>
      <c r="D605" s="16"/>
      <c r="E605" s="132"/>
      <c r="F605" s="132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1:26" ht="15.6" x14ac:dyDescent="0.3">
      <c r="A606" s="132"/>
      <c r="B606" s="132"/>
      <c r="C606" s="16"/>
      <c r="D606" s="16"/>
      <c r="E606" s="132"/>
      <c r="F606" s="132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1:26" ht="15.6" x14ac:dyDescent="0.3">
      <c r="A607" s="132"/>
      <c r="B607" s="132"/>
      <c r="C607" s="16"/>
      <c r="D607" s="16"/>
      <c r="E607" s="132"/>
      <c r="F607" s="132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1:26" ht="15.6" x14ac:dyDescent="0.3">
      <c r="A608" s="132"/>
      <c r="B608" s="132"/>
      <c r="C608" s="16"/>
      <c r="D608" s="16"/>
      <c r="E608" s="132"/>
      <c r="F608" s="132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1:26" ht="15.6" x14ac:dyDescent="0.3">
      <c r="A609" s="132"/>
      <c r="B609" s="132"/>
      <c r="C609" s="16"/>
      <c r="D609" s="16"/>
      <c r="E609" s="132"/>
      <c r="F609" s="132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1:26" ht="15.6" x14ac:dyDescent="0.3">
      <c r="A610" s="132"/>
      <c r="B610" s="132"/>
      <c r="C610" s="16"/>
      <c r="D610" s="16"/>
      <c r="E610" s="132"/>
      <c r="F610" s="132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1:26" ht="15.6" x14ac:dyDescent="0.3">
      <c r="A611" s="132"/>
      <c r="B611" s="132"/>
      <c r="C611" s="16"/>
      <c r="D611" s="16"/>
      <c r="E611" s="132"/>
      <c r="F611" s="132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1:26" ht="15.6" x14ac:dyDescent="0.3">
      <c r="A612" s="132"/>
      <c r="B612" s="132"/>
      <c r="C612" s="16"/>
      <c r="D612" s="16"/>
      <c r="E612" s="132"/>
      <c r="F612" s="132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1:26" ht="15.6" x14ac:dyDescent="0.3">
      <c r="A613" s="132"/>
      <c r="B613" s="132"/>
      <c r="C613" s="16"/>
      <c r="D613" s="16"/>
      <c r="E613" s="132"/>
      <c r="F613" s="132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1:26" ht="15.6" x14ac:dyDescent="0.3">
      <c r="A614" s="132"/>
      <c r="B614" s="132"/>
      <c r="C614" s="16"/>
      <c r="D614" s="16"/>
      <c r="E614" s="132"/>
      <c r="F614" s="132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1:26" ht="15.6" x14ac:dyDescent="0.3">
      <c r="A615" s="132"/>
      <c r="B615" s="132"/>
      <c r="C615" s="16"/>
      <c r="D615" s="16"/>
      <c r="E615" s="132"/>
      <c r="F615" s="132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1:26" ht="15.6" x14ac:dyDescent="0.3">
      <c r="A616" s="132"/>
      <c r="B616" s="132"/>
      <c r="C616" s="16"/>
      <c r="D616" s="16"/>
      <c r="E616" s="132"/>
      <c r="F616" s="132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1:26" ht="15.6" x14ac:dyDescent="0.3">
      <c r="A617" s="132"/>
      <c r="B617" s="132"/>
      <c r="C617" s="16"/>
      <c r="D617" s="16"/>
      <c r="E617" s="132"/>
      <c r="F617" s="132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1:26" ht="15.6" x14ac:dyDescent="0.3">
      <c r="A618" s="132"/>
      <c r="B618" s="132"/>
      <c r="C618" s="16"/>
      <c r="D618" s="16"/>
      <c r="E618" s="132"/>
      <c r="F618" s="132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1:26" ht="15.6" x14ac:dyDescent="0.3">
      <c r="A619" s="132"/>
      <c r="B619" s="132"/>
      <c r="C619" s="16"/>
      <c r="D619" s="16"/>
      <c r="E619" s="132"/>
      <c r="F619" s="132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15.6" x14ac:dyDescent="0.3">
      <c r="A620" s="132"/>
      <c r="B620" s="132"/>
      <c r="C620" s="16"/>
      <c r="D620" s="16"/>
      <c r="E620" s="132"/>
      <c r="F620" s="132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1:26" ht="15.6" x14ac:dyDescent="0.3">
      <c r="A621" s="132"/>
      <c r="B621" s="132"/>
      <c r="C621" s="16"/>
      <c r="D621" s="16"/>
      <c r="E621" s="132"/>
      <c r="F621" s="132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1:26" ht="15.6" x14ac:dyDescent="0.3">
      <c r="A622" s="132"/>
      <c r="B622" s="132"/>
      <c r="C622" s="16"/>
      <c r="D622" s="16"/>
      <c r="E622" s="132"/>
      <c r="F622" s="132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1:26" ht="15.6" x14ac:dyDescent="0.3">
      <c r="A623" s="132"/>
      <c r="B623" s="132"/>
      <c r="C623" s="16"/>
      <c r="D623" s="16"/>
      <c r="E623" s="132"/>
      <c r="F623" s="132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1:26" ht="15.6" x14ac:dyDescent="0.3">
      <c r="A624" s="132"/>
      <c r="B624" s="132"/>
      <c r="C624" s="16"/>
      <c r="D624" s="16"/>
      <c r="E624" s="132"/>
      <c r="F624" s="132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1:26" ht="15.6" x14ac:dyDescent="0.3">
      <c r="A625" s="132"/>
      <c r="B625" s="132"/>
      <c r="C625" s="16"/>
      <c r="D625" s="16"/>
      <c r="E625" s="132"/>
      <c r="F625" s="132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1:26" ht="15.6" x14ac:dyDescent="0.3">
      <c r="A626" s="132"/>
      <c r="B626" s="132"/>
      <c r="C626" s="16"/>
      <c r="D626" s="16"/>
      <c r="E626" s="132"/>
      <c r="F626" s="132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1:26" ht="15.6" x14ac:dyDescent="0.3">
      <c r="A627" s="132"/>
      <c r="B627" s="132"/>
      <c r="C627" s="16"/>
      <c r="D627" s="16"/>
      <c r="E627" s="132"/>
      <c r="F627" s="132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1:26" ht="15.6" x14ac:dyDescent="0.3">
      <c r="A628" s="132"/>
      <c r="B628" s="132"/>
      <c r="C628" s="16"/>
      <c r="D628" s="16"/>
      <c r="E628" s="132"/>
      <c r="F628" s="132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1:26" ht="15.6" x14ac:dyDescent="0.3">
      <c r="A629" s="132"/>
      <c r="B629" s="132"/>
      <c r="C629" s="16"/>
      <c r="D629" s="16"/>
      <c r="E629" s="132"/>
      <c r="F629" s="132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1:26" ht="15.6" x14ac:dyDescent="0.3">
      <c r="A630" s="132"/>
      <c r="B630" s="132"/>
      <c r="C630" s="16"/>
      <c r="D630" s="16"/>
      <c r="E630" s="132"/>
      <c r="F630" s="132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1:26" ht="15.6" x14ac:dyDescent="0.3">
      <c r="A631" s="132"/>
      <c r="B631" s="132"/>
      <c r="C631" s="16"/>
      <c r="D631" s="16"/>
      <c r="E631" s="132"/>
      <c r="F631" s="132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1:26" ht="15.6" x14ac:dyDescent="0.3">
      <c r="A632" s="132"/>
      <c r="B632" s="132"/>
      <c r="C632" s="16"/>
      <c r="D632" s="16"/>
      <c r="E632" s="132"/>
      <c r="F632" s="132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1:26" ht="15.6" x14ac:dyDescent="0.3">
      <c r="A633" s="132"/>
      <c r="B633" s="132"/>
      <c r="C633" s="16"/>
      <c r="D633" s="16"/>
      <c r="E633" s="132"/>
      <c r="F633" s="132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1:26" ht="15.6" x14ac:dyDescent="0.3">
      <c r="A634" s="132"/>
      <c r="B634" s="132"/>
      <c r="C634" s="16"/>
      <c r="D634" s="16"/>
      <c r="E634" s="132"/>
      <c r="F634" s="132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1:26" ht="15.6" x14ac:dyDescent="0.3">
      <c r="A635" s="132"/>
      <c r="B635" s="132"/>
      <c r="C635" s="16"/>
      <c r="D635" s="16"/>
      <c r="E635" s="132"/>
      <c r="F635" s="132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spans="1:26" ht="15.6" x14ac:dyDescent="0.3">
      <c r="A636" s="132"/>
      <c r="B636" s="132"/>
      <c r="C636" s="16"/>
      <c r="D636" s="16"/>
      <c r="E636" s="132"/>
      <c r="F636" s="132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spans="1:26" ht="15.6" x14ac:dyDescent="0.3">
      <c r="A637" s="132"/>
      <c r="B637" s="132"/>
      <c r="C637" s="16"/>
      <c r="D637" s="16"/>
      <c r="E637" s="132"/>
      <c r="F637" s="132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spans="1:26" ht="15.6" x14ac:dyDescent="0.3">
      <c r="A638" s="132"/>
      <c r="B638" s="132"/>
      <c r="C638" s="16"/>
      <c r="D638" s="16"/>
      <c r="E638" s="132"/>
      <c r="F638" s="132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spans="1:26" ht="15.6" x14ac:dyDescent="0.3">
      <c r="A639" s="132"/>
      <c r="B639" s="132"/>
      <c r="C639" s="16"/>
      <c r="D639" s="16"/>
      <c r="E639" s="132"/>
      <c r="F639" s="132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spans="1:26" ht="15.6" x14ac:dyDescent="0.3">
      <c r="A640" s="132"/>
      <c r="B640" s="132"/>
      <c r="C640" s="16"/>
      <c r="D640" s="16"/>
      <c r="E640" s="132"/>
      <c r="F640" s="132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spans="1:26" ht="15.6" x14ac:dyDescent="0.3">
      <c r="A641" s="132"/>
      <c r="B641" s="132"/>
      <c r="C641" s="16"/>
      <c r="D641" s="16"/>
      <c r="E641" s="132"/>
      <c r="F641" s="132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spans="1:26" ht="15.6" x14ac:dyDescent="0.3">
      <c r="A642" s="132"/>
      <c r="B642" s="132"/>
      <c r="C642" s="16"/>
      <c r="D642" s="16"/>
      <c r="E642" s="132"/>
      <c r="F642" s="132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spans="1:26" ht="15.6" x14ac:dyDescent="0.3">
      <c r="A643" s="132"/>
      <c r="B643" s="132"/>
      <c r="C643" s="16"/>
      <c r="D643" s="16"/>
      <c r="E643" s="132"/>
      <c r="F643" s="132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spans="1:26" ht="15.6" x14ac:dyDescent="0.3">
      <c r="A644" s="132"/>
      <c r="B644" s="132"/>
      <c r="C644" s="16"/>
      <c r="D644" s="16"/>
      <c r="E644" s="132"/>
      <c r="F644" s="132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spans="1:26" ht="15.6" x14ac:dyDescent="0.3">
      <c r="A645" s="132"/>
      <c r="B645" s="132"/>
      <c r="C645" s="16"/>
      <c r="D645" s="16"/>
      <c r="E645" s="132"/>
      <c r="F645" s="132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spans="1:26" ht="15.6" x14ac:dyDescent="0.3">
      <c r="A646" s="132"/>
      <c r="B646" s="132"/>
      <c r="C646" s="16"/>
      <c r="D646" s="16"/>
      <c r="E646" s="132"/>
      <c r="F646" s="132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spans="1:26" ht="15.6" x14ac:dyDescent="0.3">
      <c r="A647" s="132"/>
      <c r="B647" s="132"/>
      <c r="C647" s="16"/>
      <c r="D647" s="16"/>
      <c r="E647" s="132"/>
      <c r="F647" s="132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spans="1:26" ht="15.6" x14ac:dyDescent="0.3">
      <c r="A648" s="132"/>
      <c r="B648" s="132"/>
      <c r="C648" s="16"/>
      <c r="D648" s="16"/>
      <c r="E648" s="132"/>
      <c r="F648" s="132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spans="1:26" ht="15.6" x14ac:dyDescent="0.3">
      <c r="A649" s="132"/>
      <c r="B649" s="132"/>
      <c r="C649" s="16"/>
      <c r="D649" s="16"/>
      <c r="E649" s="132"/>
      <c r="F649" s="132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spans="1:26" ht="15.6" x14ac:dyDescent="0.3">
      <c r="A650" s="132"/>
      <c r="B650" s="132"/>
      <c r="C650" s="16"/>
      <c r="D650" s="16"/>
      <c r="E650" s="132"/>
      <c r="F650" s="132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spans="1:26" ht="15.6" x14ac:dyDescent="0.3">
      <c r="A651" s="132"/>
      <c r="B651" s="132"/>
      <c r="C651" s="16"/>
      <c r="D651" s="16"/>
      <c r="E651" s="132"/>
      <c r="F651" s="132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spans="1:26" ht="15.6" x14ac:dyDescent="0.3">
      <c r="A652" s="132"/>
      <c r="B652" s="132"/>
      <c r="C652" s="16"/>
      <c r="D652" s="16"/>
      <c r="E652" s="132"/>
      <c r="F652" s="132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spans="1:26" ht="15.6" x14ac:dyDescent="0.3">
      <c r="A653" s="132"/>
      <c r="B653" s="132"/>
      <c r="C653" s="16"/>
      <c r="D653" s="16"/>
      <c r="E653" s="132"/>
      <c r="F653" s="132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spans="1:26" ht="15.6" x14ac:dyDescent="0.3">
      <c r="A654" s="132"/>
      <c r="B654" s="132"/>
      <c r="C654" s="16"/>
      <c r="D654" s="16"/>
      <c r="E654" s="132"/>
      <c r="F654" s="132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spans="1:26" ht="15.6" x14ac:dyDescent="0.3">
      <c r="A655" s="132"/>
      <c r="B655" s="132"/>
      <c r="C655" s="16"/>
      <c r="D655" s="16"/>
      <c r="E655" s="132"/>
      <c r="F655" s="132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spans="1:26" ht="15.6" x14ac:dyDescent="0.3">
      <c r="A656" s="132"/>
      <c r="B656" s="132"/>
      <c r="C656" s="16"/>
      <c r="D656" s="16"/>
      <c r="E656" s="132"/>
      <c r="F656" s="132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spans="1:26" ht="15.6" x14ac:dyDescent="0.3">
      <c r="A657" s="132"/>
      <c r="B657" s="132"/>
      <c r="C657" s="16"/>
      <c r="D657" s="16"/>
      <c r="E657" s="132"/>
      <c r="F657" s="132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spans="1:26" ht="15.6" x14ac:dyDescent="0.3">
      <c r="A658" s="132"/>
      <c r="B658" s="132"/>
      <c r="C658" s="16"/>
      <c r="D658" s="16"/>
      <c r="E658" s="132"/>
      <c r="F658" s="132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spans="1:26" ht="15.6" x14ac:dyDescent="0.3">
      <c r="A659" s="132"/>
      <c r="B659" s="132"/>
      <c r="C659" s="16"/>
      <c r="D659" s="16"/>
      <c r="E659" s="132"/>
      <c r="F659" s="132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spans="1:26" ht="15.6" x14ac:dyDescent="0.3">
      <c r="A660" s="132"/>
      <c r="B660" s="132"/>
      <c r="C660" s="16"/>
      <c r="D660" s="16"/>
      <c r="E660" s="132"/>
      <c r="F660" s="132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spans="1:26" ht="15.6" x14ac:dyDescent="0.3">
      <c r="A661" s="132"/>
      <c r="B661" s="132"/>
      <c r="C661" s="16"/>
      <c r="D661" s="16"/>
      <c r="E661" s="132"/>
      <c r="F661" s="132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spans="1:26" ht="15.6" x14ac:dyDescent="0.3">
      <c r="A662" s="132"/>
      <c r="B662" s="132"/>
      <c r="C662" s="16"/>
      <c r="D662" s="16"/>
      <c r="E662" s="132"/>
      <c r="F662" s="132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spans="1:26" ht="15.6" x14ac:dyDescent="0.3">
      <c r="A663" s="132"/>
      <c r="B663" s="132"/>
      <c r="C663" s="16"/>
      <c r="D663" s="16"/>
      <c r="E663" s="132"/>
      <c r="F663" s="132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spans="1:26" ht="15.6" x14ac:dyDescent="0.3">
      <c r="A664" s="132"/>
      <c r="B664" s="132"/>
      <c r="C664" s="16"/>
      <c r="D664" s="16"/>
      <c r="E664" s="132"/>
      <c r="F664" s="132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spans="1:26" ht="15.6" x14ac:dyDescent="0.3">
      <c r="A665" s="132"/>
      <c r="B665" s="132"/>
      <c r="C665" s="16"/>
      <c r="D665" s="16"/>
      <c r="E665" s="132"/>
      <c r="F665" s="132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spans="1:26" ht="15.6" x14ac:dyDescent="0.3">
      <c r="A666" s="132"/>
      <c r="B666" s="132"/>
      <c r="C666" s="16"/>
      <c r="D666" s="16"/>
      <c r="E666" s="132"/>
      <c r="F666" s="132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spans="1:26" ht="15.6" x14ac:dyDescent="0.3">
      <c r="A667" s="132"/>
      <c r="B667" s="132"/>
      <c r="C667" s="16"/>
      <c r="D667" s="16"/>
      <c r="E667" s="132"/>
      <c r="F667" s="132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spans="1:26" ht="15.6" x14ac:dyDescent="0.3">
      <c r="A668" s="132"/>
      <c r="B668" s="132"/>
      <c r="C668" s="16"/>
      <c r="D668" s="16"/>
      <c r="E668" s="132"/>
      <c r="F668" s="132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spans="1:26" ht="15.6" x14ac:dyDescent="0.3">
      <c r="A669" s="132"/>
      <c r="B669" s="132"/>
      <c r="C669" s="16"/>
      <c r="D669" s="16"/>
      <c r="E669" s="132"/>
      <c r="F669" s="132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spans="1:26" ht="15.6" x14ac:dyDescent="0.3">
      <c r="A670" s="132"/>
      <c r="B670" s="132"/>
      <c r="C670" s="16"/>
      <c r="D670" s="16"/>
      <c r="E670" s="132"/>
      <c r="F670" s="132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spans="1:26" ht="15.6" x14ac:dyDescent="0.3">
      <c r="A671" s="132"/>
      <c r="B671" s="132"/>
      <c r="C671" s="16"/>
      <c r="D671" s="16"/>
      <c r="E671" s="132"/>
      <c r="F671" s="132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spans="1:26" ht="15.6" x14ac:dyDescent="0.3">
      <c r="A672" s="132"/>
      <c r="B672" s="132"/>
      <c r="C672" s="16"/>
      <c r="D672" s="16"/>
      <c r="E672" s="132"/>
      <c r="F672" s="132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spans="1:26" ht="15.6" x14ac:dyDescent="0.3">
      <c r="A673" s="132"/>
      <c r="B673" s="132"/>
      <c r="C673" s="16"/>
      <c r="D673" s="16"/>
      <c r="E673" s="132"/>
      <c r="F673" s="132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spans="1:26" ht="15.6" x14ac:dyDescent="0.3">
      <c r="A674" s="132"/>
      <c r="B674" s="132"/>
      <c r="C674" s="16"/>
      <c r="D674" s="16"/>
      <c r="E674" s="132"/>
      <c r="F674" s="132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spans="1:26" ht="15.6" x14ac:dyDescent="0.3">
      <c r="A675" s="132"/>
      <c r="B675" s="132"/>
      <c r="C675" s="16"/>
      <c r="D675" s="16"/>
      <c r="E675" s="132"/>
      <c r="F675" s="132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spans="1:26" ht="15.6" x14ac:dyDescent="0.3">
      <c r="A676" s="132"/>
      <c r="B676" s="132"/>
      <c r="C676" s="16"/>
      <c r="D676" s="16"/>
      <c r="E676" s="132"/>
      <c r="F676" s="132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spans="1:26" ht="15.6" x14ac:dyDescent="0.3">
      <c r="A677" s="132"/>
      <c r="B677" s="132"/>
      <c r="C677" s="16"/>
      <c r="D677" s="16"/>
      <c r="E677" s="132"/>
      <c r="F677" s="132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spans="1:26" ht="15.6" x14ac:dyDescent="0.3">
      <c r="A678" s="132"/>
      <c r="B678" s="132"/>
      <c r="C678" s="16"/>
      <c r="D678" s="16"/>
      <c r="E678" s="132"/>
      <c r="F678" s="132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spans="1:26" ht="15.6" x14ac:dyDescent="0.3">
      <c r="A679" s="132"/>
      <c r="B679" s="132"/>
      <c r="C679" s="16"/>
      <c r="D679" s="16"/>
      <c r="E679" s="132"/>
      <c r="F679" s="132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spans="1:26" ht="15.6" x14ac:dyDescent="0.3">
      <c r="A680" s="132"/>
      <c r="B680" s="132"/>
      <c r="C680" s="16"/>
      <c r="D680" s="16"/>
      <c r="E680" s="132"/>
      <c r="F680" s="132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spans="1:26" ht="15.6" x14ac:dyDescent="0.3">
      <c r="A681" s="132"/>
      <c r="B681" s="132"/>
      <c r="C681" s="16"/>
      <c r="D681" s="16"/>
      <c r="E681" s="132"/>
      <c r="F681" s="132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spans="1:26" ht="15.6" x14ac:dyDescent="0.3">
      <c r="A682" s="132"/>
      <c r="B682" s="132"/>
      <c r="C682" s="16"/>
      <c r="D682" s="16"/>
      <c r="E682" s="132"/>
      <c r="F682" s="132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spans="1:26" ht="15.6" x14ac:dyDescent="0.3">
      <c r="A683" s="132"/>
      <c r="B683" s="132"/>
      <c r="C683" s="16"/>
      <c r="D683" s="16"/>
      <c r="E683" s="132"/>
      <c r="F683" s="132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spans="1:26" ht="15.6" x14ac:dyDescent="0.3">
      <c r="A684" s="132"/>
      <c r="B684" s="132"/>
      <c r="C684" s="16"/>
      <c r="D684" s="16"/>
      <c r="E684" s="132"/>
      <c r="F684" s="132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spans="1:26" ht="15.6" x14ac:dyDescent="0.3">
      <c r="A685" s="132"/>
      <c r="B685" s="132"/>
      <c r="C685" s="16"/>
      <c r="D685" s="16"/>
      <c r="E685" s="132"/>
      <c r="F685" s="132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spans="1:26" ht="15.6" x14ac:dyDescent="0.3">
      <c r="A686" s="132"/>
      <c r="B686" s="132"/>
      <c r="C686" s="16"/>
      <c r="D686" s="16"/>
      <c r="E686" s="132"/>
      <c r="F686" s="132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spans="1:26" ht="15.6" x14ac:dyDescent="0.3">
      <c r="A687" s="132"/>
      <c r="B687" s="132"/>
      <c r="C687" s="16"/>
      <c r="D687" s="16"/>
      <c r="E687" s="132"/>
      <c r="F687" s="132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spans="1:26" ht="15.6" x14ac:dyDescent="0.3">
      <c r="A688" s="132"/>
      <c r="B688" s="132"/>
      <c r="C688" s="16"/>
      <c r="D688" s="16"/>
      <c r="E688" s="132"/>
      <c r="F688" s="132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spans="1:26" ht="15.6" x14ac:dyDescent="0.3">
      <c r="A689" s="132"/>
      <c r="B689" s="132"/>
      <c r="C689" s="16"/>
      <c r="D689" s="16"/>
      <c r="E689" s="132"/>
      <c r="F689" s="132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spans="1:26" ht="15.6" x14ac:dyDescent="0.3">
      <c r="A690" s="132"/>
      <c r="B690" s="132"/>
      <c r="C690" s="16"/>
      <c r="D690" s="16"/>
      <c r="E690" s="132"/>
      <c r="F690" s="132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spans="1:26" ht="15.6" x14ac:dyDescent="0.3">
      <c r="A691" s="132"/>
      <c r="B691" s="132"/>
      <c r="C691" s="16"/>
      <c r="D691" s="16"/>
      <c r="E691" s="132"/>
      <c r="F691" s="132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spans="1:26" ht="15.6" x14ac:dyDescent="0.3">
      <c r="A692" s="132"/>
      <c r="B692" s="132"/>
      <c r="C692" s="16"/>
      <c r="D692" s="16"/>
      <c r="E692" s="132"/>
      <c r="F692" s="132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spans="1:26" ht="15.6" x14ac:dyDescent="0.3">
      <c r="A693" s="132"/>
      <c r="B693" s="132"/>
      <c r="C693" s="16"/>
      <c r="D693" s="16"/>
      <c r="E693" s="132"/>
      <c r="F693" s="132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spans="1:26" ht="15.6" x14ac:dyDescent="0.3">
      <c r="A694" s="132"/>
      <c r="B694" s="132"/>
      <c r="C694" s="16"/>
      <c r="D694" s="16"/>
      <c r="E694" s="132"/>
      <c r="F694" s="132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26" ht="15.6" x14ac:dyDescent="0.3">
      <c r="A695" s="132"/>
      <c r="B695" s="132"/>
      <c r="C695" s="16"/>
      <c r="D695" s="16"/>
      <c r="E695" s="132"/>
      <c r="F695" s="132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spans="1:26" ht="15.6" x14ac:dyDescent="0.3">
      <c r="A696" s="132"/>
      <c r="B696" s="132"/>
      <c r="C696" s="16"/>
      <c r="D696" s="16"/>
      <c r="E696" s="132"/>
      <c r="F696" s="132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spans="1:26" ht="15.6" x14ac:dyDescent="0.3">
      <c r="A697" s="132"/>
      <c r="B697" s="132"/>
      <c r="C697" s="16"/>
      <c r="D697" s="16"/>
      <c r="E697" s="132"/>
      <c r="F697" s="132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spans="1:26" ht="15.6" x14ac:dyDescent="0.3">
      <c r="A698" s="132"/>
      <c r="B698" s="132"/>
      <c r="C698" s="16"/>
      <c r="D698" s="16"/>
      <c r="E698" s="132"/>
      <c r="F698" s="132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spans="1:26" ht="15.6" x14ac:dyDescent="0.3">
      <c r="A699" s="132"/>
      <c r="B699" s="132"/>
      <c r="C699" s="16"/>
      <c r="D699" s="16"/>
      <c r="E699" s="132"/>
      <c r="F699" s="132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spans="1:26" ht="15.6" x14ac:dyDescent="0.3">
      <c r="A700" s="132"/>
      <c r="B700" s="132"/>
      <c r="C700" s="16"/>
      <c r="D700" s="16"/>
      <c r="E700" s="132"/>
      <c r="F700" s="132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spans="1:26" ht="15.6" x14ac:dyDescent="0.3">
      <c r="A701" s="132"/>
      <c r="B701" s="132"/>
      <c r="C701" s="16"/>
      <c r="D701" s="16"/>
      <c r="E701" s="132"/>
      <c r="F701" s="132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spans="1:26" ht="15.6" x14ac:dyDescent="0.3">
      <c r="A702" s="132"/>
      <c r="B702" s="132"/>
      <c r="C702" s="16"/>
      <c r="D702" s="16"/>
      <c r="E702" s="132"/>
      <c r="F702" s="132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spans="1:26" ht="15.6" x14ac:dyDescent="0.3">
      <c r="A703" s="132"/>
      <c r="B703" s="132"/>
      <c r="C703" s="16"/>
      <c r="D703" s="16"/>
      <c r="E703" s="132"/>
      <c r="F703" s="132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spans="1:26" ht="15.6" x14ac:dyDescent="0.3">
      <c r="A704" s="132"/>
      <c r="B704" s="132"/>
      <c r="C704" s="16"/>
      <c r="D704" s="16"/>
      <c r="E704" s="132"/>
      <c r="F704" s="132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spans="1:26" ht="15.6" x14ac:dyDescent="0.3">
      <c r="A705" s="132"/>
      <c r="B705" s="132"/>
      <c r="C705" s="16"/>
      <c r="D705" s="16"/>
      <c r="E705" s="132"/>
      <c r="F705" s="132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spans="1:26" ht="15.6" x14ac:dyDescent="0.3">
      <c r="A706" s="132"/>
      <c r="B706" s="132"/>
      <c r="C706" s="16"/>
      <c r="D706" s="16"/>
      <c r="E706" s="132"/>
      <c r="F706" s="132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spans="1:26" ht="15.6" x14ac:dyDescent="0.3">
      <c r="A707" s="132"/>
      <c r="B707" s="132"/>
      <c r="C707" s="16"/>
      <c r="D707" s="16"/>
      <c r="E707" s="132"/>
      <c r="F707" s="132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spans="1:26" ht="15.6" x14ac:dyDescent="0.3">
      <c r="A708" s="132"/>
      <c r="B708" s="132"/>
      <c r="C708" s="16"/>
      <c r="D708" s="16"/>
      <c r="E708" s="132"/>
      <c r="F708" s="132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spans="1:26" ht="15.6" x14ac:dyDescent="0.3">
      <c r="A709" s="132"/>
      <c r="B709" s="132"/>
      <c r="C709" s="16"/>
      <c r="D709" s="16"/>
      <c r="E709" s="132"/>
      <c r="F709" s="132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spans="1:26" ht="15.6" x14ac:dyDescent="0.3">
      <c r="A710" s="132"/>
      <c r="B710" s="132"/>
      <c r="C710" s="16"/>
      <c r="D710" s="16"/>
      <c r="E710" s="132"/>
      <c r="F710" s="132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spans="1:26" ht="15.6" x14ac:dyDescent="0.3">
      <c r="A711" s="132"/>
      <c r="B711" s="132"/>
      <c r="C711" s="16"/>
      <c r="D711" s="16"/>
      <c r="E711" s="132"/>
      <c r="F711" s="132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spans="1:26" ht="15.6" x14ac:dyDescent="0.3">
      <c r="A712" s="132"/>
      <c r="B712" s="132"/>
      <c r="C712" s="16"/>
      <c r="D712" s="16"/>
      <c r="E712" s="132"/>
      <c r="F712" s="132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spans="1:26" ht="15.6" x14ac:dyDescent="0.3">
      <c r="A713" s="132"/>
      <c r="B713" s="132"/>
      <c r="C713" s="16"/>
      <c r="D713" s="16"/>
      <c r="E713" s="132"/>
      <c r="F713" s="132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spans="1:26" ht="15.6" x14ac:dyDescent="0.3">
      <c r="A714" s="132"/>
      <c r="B714" s="132"/>
      <c r="C714" s="16"/>
      <c r="D714" s="16"/>
      <c r="E714" s="132"/>
      <c r="F714" s="132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spans="1:26" ht="15.6" x14ac:dyDescent="0.3">
      <c r="A715" s="132"/>
      <c r="B715" s="132"/>
      <c r="C715" s="16"/>
      <c r="D715" s="16"/>
      <c r="E715" s="132"/>
      <c r="F715" s="132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spans="1:26" ht="15.6" x14ac:dyDescent="0.3">
      <c r="A716" s="132"/>
      <c r="B716" s="132"/>
      <c r="C716" s="16"/>
      <c r="D716" s="16"/>
      <c r="E716" s="132"/>
      <c r="F716" s="132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spans="1:26" ht="15.6" x14ac:dyDescent="0.3">
      <c r="A717" s="132"/>
      <c r="B717" s="132"/>
      <c r="C717" s="16"/>
      <c r="D717" s="16"/>
      <c r="E717" s="132"/>
      <c r="F717" s="132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spans="1:26" ht="15.6" x14ac:dyDescent="0.3">
      <c r="A718" s="132"/>
      <c r="B718" s="132"/>
      <c r="C718" s="16"/>
      <c r="D718" s="16"/>
      <c r="E718" s="132"/>
      <c r="F718" s="132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spans="1:26" ht="15.6" x14ac:dyDescent="0.3">
      <c r="A719" s="132"/>
      <c r="B719" s="132"/>
      <c r="C719" s="16"/>
      <c r="D719" s="16"/>
      <c r="E719" s="132"/>
      <c r="F719" s="132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spans="1:26" ht="15.6" x14ac:dyDescent="0.3">
      <c r="A720" s="132"/>
      <c r="B720" s="132"/>
      <c r="C720" s="16"/>
      <c r="D720" s="16"/>
      <c r="E720" s="132"/>
      <c r="F720" s="132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spans="1:26" ht="15.6" x14ac:dyDescent="0.3">
      <c r="A721" s="132"/>
      <c r="B721" s="132"/>
      <c r="C721" s="16"/>
      <c r="D721" s="16"/>
      <c r="E721" s="132"/>
      <c r="F721" s="132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spans="1:26" ht="15.6" x14ac:dyDescent="0.3">
      <c r="A722" s="132"/>
      <c r="B722" s="132"/>
      <c r="C722" s="16"/>
      <c r="D722" s="16"/>
      <c r="E722" s="132"/>
      <c r="F722" s="132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spans="1:26" ht="15.6" x14ac:dyDescent="0.3">
      <c r="A723" s="132"/>
      <c r="B723" s="132"/>
      <c r="C723" s="16"/>
      <c r="D723" s="16"/>
      <c r="E723" s="132"/>
      <c r="F723" s="132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spans="1:26" ht="15.6" x14ac:dyDescent="0.3">
      <c r="A724" s="132"/>
      <c r="B724" s="132"/>
      <c r="C724" s="16"/>
      <c r="D724" s="16"/>
      <c r="E724" s="132"/>
      <c r="F724" s="132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spans="1:26" ht="15.6" x14ac:dyDescent="0.3">
      <c r="A725" s="132"/>
      <c r="B725" s="132"/>
      <c r="C725" s="16"/>
      <c r="D725" s="16"/>
      <c r="E725" s="132"/>
      <c r="F725" s="132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spans="1:26" ht="15.6" x14ac:dyDescent="0.3">
      <c r="A726" s="132"/>
      <c r="B726" s="132"/>
      <c r="C726" s="16"/>
      <c r="D726" s="16"/>
      <c r="E726" s="132"/>
      <c r="F726" s="132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spans="1:26" ht="15.6" x14ac:dyDescent="0.3">
      <c r="A727" s="132"/>
      <c r="B727" s="132"/>
      <c r="C727" s="16"/>
      <c r="D727" s="16"/>
      <c r="E727" s="132"/>
      <c r="F727" s="132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spans="1:26" ht="15.6" x14ac:dyDescent="0.3">
      <c r="A728" s="132"/>
      <c r="B728" s="132"/>
      <c r="C728" s="16"/>
      <c r="D728" s="16"/>
      <c r="E728" s="132"/>
      <c r="F728" s="132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spans="1:26" ht="15.6" x14ac:dyDescent="0.3">
      <c r="A729" s="132"/>
      <c r="B729" s="132"/>
      <c r="C729" s="16"/>
      <c r="D729" s="16"/>
      <c r="E729" s="132"/>
      <c r="F729" s="132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spans="1:26" ht="15.6" x14ac:dyDescent="0.3">
      <c r="A730" s="132"/>
      <c r="B730" s="132"/>
      <c r="C730" s="16"/>
      <c r="D730" s="16"/>
      <c r="E730" s="132"/>
      <c r="F730" s="132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spans="1:26" ht="15.6" x14ac:dyDescent="0.3">
      <c r="A731" s="132"/>
      <c r="B731" s="132"/>
      <c r="C731" s="16"/>
      <c r="D731" s="16"/>
      <c r="E731" s="132"/>
      <c r="F731" s="132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spans="1:26" ht="15.6" x14ac:dyDescent="0.3">
      <c r="A732" s="132"/>
      <c r="B732" s="132"/>
      <c r="C732" s="16"/>
      <c r="D732" s="16"/>
      <c r="E732" s="132"/>
      <c r="F732" s="132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spans="1:26" ht="15.6" x14ac:dyDescent="0.3">
      <c r="A733" s="132"/>
      <c r="B733" s="132"/>
      <c r="C733" s="16"/>
      <c r="D733" s="16"/>
      <c r="E733" s="132"/>
      <c r="F733" s="132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spans="1:26" ht="15.6" x14ac:dyDescent="0.3">
      <c r="A734" s="132"/>
      <c r="B734" s="132"/>
      <c r="C734" s="16"/>
      <c r="D734" s="16"/>
      <c r="E734" s="132"/>
      <c r="F734" s="132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spans="1:26" ht="15.6" x14ac:dyDescent="0.3">
      <c r="A735" s="132"/>
      <c r="B735" s="132"/>
      <c r="C735" s="16"/>
      <c r="D735" s="16"/>
      <c r="E735" s="132"/>
      <c r="F735" s="132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spans="1:26" ht="15.6" x14ac:dyDescent="0.3">
      <c r="A736" s="132"/>
      <c r="B736" s="132"/>
      <c r="C736" s="16"/>
      <c r="D736" s="16"/>
      <c r="E736" s="132"/>
      <c r="F736" s="132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spans="1:26" ht="15.6" x14ac:dyDescent="0.3">
      <c r="A737" s="132"/>
      <c r="B737" s="132"/>
      <c r="C737" s="16"/>
      <c r="D737" s="16"/>
      <c r="E737" s="132"/>
      <c r="F737" s="132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spans="1:26" ht="15.6" x14ac:dyDescent="0.3">
      <c r="A738" s="132"/>
      <c r="B738" s="132"/>
      <c r="C738" s="16"/>
      <c r="D738" s="16"/>
      <c r="E738" s="132"/>
      <c r="F738" s="132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spans="1:26" ht="15.6" x14ac:dyDescent="0.3">
      <c r="A739" s="132"/>
      <c r="B739" s="132"/>
      <c r="C739" s="16"/>
      <c r="D739" s="16"/>
      <c r="E739" s="132"/>
      <c r="F739" s="132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spans="1:26" ht="15.6" x14ac:dyDescent="0.3">
      <c r="A740" s="132"/>
      <c r="B740" s="132"/>
      <c r="C740" s="16"/>
      <c r="D740" s="16"/>
      <c r="E740" s="132"/>
      <c r="F740" s="132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spans="1:26" ht="15.6" x14ac:dyDescent="0.3">
      <c r="A741" s="132"/>
      <c r="B741" s="132"/>
      <c r="C741" s="16"/>
      <c r="D741" s="16"/>
      <c r="E741" s="132"/>
      <c r="F741" s="132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spans="1:26" ht="15.6" x14ac:dyDescent="0.3">
      <c r="A742" s="132"/>
      <c r="B742" s="132"/>
      <c r="C742" s="16"/>
      <c r="D742" s="16"/>
      <c r="E742" s="132"/>
      <c r="F742" s="132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spans="1:26" ht="15.6" x14ac:dyDescent="0.3">
      <c r="A743" s="132"/>
      <c r="B743" s="132"/>
      <c r="C743" s="16"/>
      <c r="D743" s="16"/>
      <c r="E743" s="132"/>
      <c r="F743" s="132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spans="1:26" ht="15.6" x14ac:dyDescent="0.3">
      <c r="A744" s="132"/>
      <c r="B744" s="132"/>
      <c r="C744" s="16"/>
      <c r="D744" s="16"/>
      <c r="E744" s="132"/>
      <c r="F744" s="132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spans="1:26" ht="15.6" x14ac:dyDescent="0.3">
      <c r="A745" s="132"/>
      <c r="B745" s="132"/>
      <c r="C745" s="16"/>
      <c r="D745" s="16"/>
      <c r="E745" s="132"/>
      <c r="F745" s="132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spans="1:26" ht="15.6" x14ac:dyDescent="0.3">
      <c r="A746" s="132"/>
      <c r="B746" s="132"/>
      <c r="C746" s="16"/>
      <c r="D746" s="16"/>
      <c r="E746" s="132"/>
      <c r="F746" s="132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spans="1:26" ht="15.6" x14ac:dyDescent="0.3">
      <c r="A747" s="132"/>
      <c r="B747" s="132"/>
      <c r="C747" s="16"/>
      <c r="D747" s="16"/>
      <c r="E747" s="132"/>
      <c r="F747" s="132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spans="1:26" ht="15.6" x14ac:dyDescent="0.3">
      <c r="A748" s="132"/>
      <c r="B748" s="132"/>
      <c r="C748" s="16"/>
      <c r="D748" s="16"/>
      <c r="E748" s="132"/>
      <c r="F748" s="132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spans="1:26" ht="15.6" x14ac:dyDescent="0.3">
      <c r="A749" s="132"/>
      <c r="B749" s="132"/>
      <c r="C749" s="16"/>
      <c r="D749" s="16"/>
      <c r="E749" s="132"/>
      <c r="F749" s="132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spans="1:26" ht="15.6" x14ac:dyDescent="0.3">
      <c r="A750" s="132"/>
      <c r="B750" s="132"/>
      <c r="C750" s="16"/>
      <c r="D750" s="16"/>
      <c r="E750" s="132"/>
      <c r="F750" s="132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spans="1:26" ht="15.6" x14ac:dyDescent="0.3">
      <c r="A751" s="132"/>
      <c r="B751" s="132"/>
      <c r="C751" s="16"/>
      <c r="D751" s="16"/>
      <c r="E751" s="132"/>
      <c r="F751" s="132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spans="1:26" ht="15.6" x14ac:dyDescent="0.3">
      <c r="A752" s="132"/>
      <c r="B752" s="132"/>
      <c r="C752" s="16"/>
      <c r="D752" s="16"/>
      <c r="E752" s="132"/>
      <c r="F752" s="132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spans="1:26" ht="15.6" x14ac:dyDescent="0.3">
      <c r="A753" s="132"/>
      <c r="B753" s="132"/>
      <c r="C753" s="16"/>
      <c r="D753" s="16"/>
      <c r="E753" s="132"/>
      <c r="F753" s="132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spans="1:26" ht="15.6" x14ac:dyDescent="0.3">
      <c r="A754" s="132"/>
      <c r="B754" s="132"/>
      <c r="C754" s="16"/>
      <c r="D754" s="16"/>
      <c r="E754" s="132"/>
      <c r="F754" s="132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spans="1:26" ht="15.6" x14ac:dyDescent="0.3">
      <c r="A755" s="132"/>
      <c r="B755" s="132"/>
      <c r="C755" s="16"/>
      <c r="D755" s="16"/>
      <c r="E755" s="132"/>
      <c r="F755" s="132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spans="1:26" ht="15.6" x14ac:dyDescent="0.3">
      <c r="A756" s="132"/>
      <c r="B756" s="132"/>
      <c r="C756" s="16"/>
      <c r="D756" s="16"/>
      <c r="E756" s="132"/>
      <c r="F756" s="132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spans="1:26" ht="15.6" x14ac:dyDescent="0.3">
      <c r="A757" s="132"/>
      <c r="B757" s="132"/>
      <c r="C757" s="16"/>
      <c r="D757" s="16"/>
      <c r="E757" s="132"/>
      <c r="F757" s="132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spans="1:26" ht="15.6" x14ac:dyDescent="0.3">
      <c r="A758" s="132"/>
      <c r="B758" s="132"/>
      <c r="C758" s="16"/>
      <c r="D758" s="16"/>
      <c r="E758" s="132"/>
      <c r="F758" s="132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spans="1:26" ht="15.6" x14ac:dyDescent="0.3">
      <c r="A759" s="132"/>
      <c r="B759" s="132"/>
      <c r="C759" s="16"/>
      <c r="D759" s="16"/>
      <c r="E759" s="132"/>
      <c r="F759" s="132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spans="1:26" ht="15.6" x14ac:dyDescent="0.3">
      <c r="A760" s="132"/>
      <c r="B760" s="132"/>
      <c r="C760" s="16"/>
      <c r="D760" s="16"/>
      <c r="E760" s="132"/>
      <c r="F760" s="132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spans="1:26" ht="15.6" x14ac:dyDescent="0.3">
      <c r="A761" s="132"/>
      <c r="B761" s="132"/>
      <c r="C761" s="16"/>
      <c r="D761" s="16"/>
      <c r="E761" s="132"/>
      <c r="F761" s="132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spans="1:26" ht="15.6" x14ac:dyDescent="0.3">
      <c r="A762" s="132"/>
      <c r="B762" s="132"/>
      <c r="C762" s="16"/>
      <c r="D762" s="16"/>
      <c r="E762" s="132"/>
      <c r="F762" s="132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spans="1:26" ht="15.6" x14ac:dyDescent="0.3">
      <c r="A763" s="132"/>
      <c r="B763" s="132"/>
      <c r="C763" s="16"/>
      <c r="D763" s="16"/>
      <c r="E763" s="132"/>
      <c r="F763" s="132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spans="1:26" ht="15.6" x14ac:dyDescent="0.3">
      <c r="A764" s="132"/>
      <c r="B764" s="132"/>
      <c r="C764" s="16"/>
      <c r="D764" s="16"/>
      <c r="E764" s="132"/>
      <c r="F764" s="132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spans="1:26" ht="15.6" x14ac:dyDescent="0.3">
      <c r="A765" s="132"/>
      <c r="B765" s="132"/>
      <c r="C765" s="16"/>
      <c r="D765" s="16"/>
      <c r="E765" s="132"/>
      <c r="F765" s="132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spans="1:26" ht="15.6" x14ac:dyDescent="0.3">
      <c r="A766" s="132"/>
      <c r="B766" s="132"/>
      <c r="C766" s="16"/>
      <c r="D766" s="16"/>
      <c r="E766" s="132"/>
      <c r="F766" s="132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spans="1:26" ht="15.6" x14ac:dyDescent="0.3">
      <c r="A767" s="132"/>
      <c r="B767" s="132"/>
      <c r="C767" s="16"/>
      <c r="D767" s="16"/>
      <c r="E767" s="132"/>
      <c r="F767" s="132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spans="1:26" ht="15.6" x14ac:dyDescent="0.3">
      <c r="A768" s="132"/>
      <c r="B768" s="132"/>
      <c r="C768" s="16"/>
      <c r="D768" s="16"/>
      <c r="E768" s="132"/>
      <c r="F768" s="132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spans="1:26" ht="15.6" x14ac:dyDescent="0.3">
      <c r="A769" s="132"/>
      <c r="B769" s="132"/>
      <c r="C769" s="16"/>
      <c r="D769" s="16"/>
      <c r="E769" s="132"/>
      <c r="F769" s="132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spans="1:26" ht="15.6" x14ac:dyDescent="0.3">
      <c r="A770" s="132"/>
      <c r="B770" s="132"/>
      <c r="C770" s="16"/>
      <c r="D770" s="16"/>
      <c r="E770" s="132"/>
      <c r="F770" s="132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spans="1:26" ht="15.6" x14ac:dyDescent="0.3">
      <c r="A771" s="132"/>
      <c r="B771" s="132"/>
      <c r="C771" s="16"/>
      <c r="D771" s="16"/>
      <c r="E771" s="132"/>
      <c r="F771" s="132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ht="15.6" x14ac:dyDescent="0.3">
      <c r="A772" s="132"/>
      <c r="B772" s="132"/>
      <c r="C772" s="16"/>
      <c r="D772" s="16"/>
      <c r="E772" s="132"/>
      <c r="F772" s="132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ht="15.6" x14ac:dyDescent="0.3">
      <c r="A773" s="132"/>
      <c r="B773" s="132"/>
      <c r="C773" s="16"/>
      <c r="D773" s="16"/>
      <c r="E773" s="132"/>
      <c r="F773" s="132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ht="15.6" x14ac:dyDescent="0.3">
      <c r="A774" s="132"/>
      <c r="B774" s="132"/>
      <c r="C774" s="16"/>
      <c r="D774" s="16"/>
      <c r="E774" s="132"/>
      <c r="F774" s="132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spans="1:26" ht="15.6" x14ac:dyDescent="0.3">
      <c r="A775" s="132"/>
      <c r="B775" s="132"/>
      <c r="C775" s="16"/>
      <c r="D775" s="16"/>
      <c r="E775" s="132"/>
      <c r="F775" s="132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spans="1:26" ht="15.6" x14ac:dyDescent="0.3">
      <c r="A776" s="132"/>
      <c r="B776" s="132"/>
      <c r="C776" s="16"/>
      <c r="D776" s="16"/>
      <c r="E776" s="132"/>
      <c r="F776" s="132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spans="1:26" ht="15.6" x14ac:dyDescent="0.3">
      <c r="A777" s="132"/>
      <c r="B777" s="132"/>
      <c r="C777" s="16"/>
      <c r="D777" s="16"/>
      <c r="E777" s="132"/>
      <c r="F777" s="132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spans="1:26" ht="15.6" x14ac:dyDescent="0.3">
      <c r="A778" s="132"/>
      <c r="B778" s="132"/>
      <c r="C778" s="16"/>
      <c r="D778" s="16"/>
      <c r="E778" s="132"/>
      <c r="F778" s="132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spans="1:26" ht="15.6" x14ac:dyDescent="0.3">
      <c r="A779" s="132"/>
      <c r="B779" s="132"/>
      <c r="C779" s="16"/>
      <c r="D779" s="16"/>
      <c r="E779" s="132"/>
      <c r="F779" s="132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spans="1:26" ht="15.6" x14ac:dyDescent="0.3">
      <c r="A780" s="132"/>
      <c r="B780" s="132"/>
      <c r="C780" s="16"/>
      <c r="D780" s="16"/>
      <c r="E780" s="132"/>
      <c r="F780" s="132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spans="1:26" ht="15.6" x14ac:dyDescent="0.3">
      <c r="A781" s="132"/>
      <c r="B781" s="132"/>
      <c r="C781" s="16"/>
      <c r="D781" s="16"/>
      <c r="E781" s="132"/>
      <c r="F781" s="132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spans="1:26" ht="15.6" x14ac:dyDescent="0.3">
      <c r="A782" s="132"/>
      <c r="B782" s="132"/>
      <c r="C782" s="16"/>
      <c r="D782" s="16"/>
      <c r="E782" s="132"/>
      <c r="F782" s="132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spans="1:26" ht="15.6" x14ac:dyDescent="0.3">
      <c r="A783" s="132"/>
      <c r="B783" s="132"/>
      <c r="C783" s="16"/>
      <c r="D783" s="16"/>
      <c r="E783" s="132"/>
      <c r="F783" s="132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spans="1:26" ht="15.6" x14ac:dyDescent="0.3">
      <c r="A784" s="132"/>
      <c r="B784" s="132"/>
      <c r="C784" s="16"/>
      <c r="D784" s="16"/>
      <c r="E784" s="132"/>
      <c r="F784" s="132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spans="1:26" ht="15.6" x14ac:dyDescent="0.3">
      <c r="A785" s="132"/>
      <c r="B785" s="132"/>
      <c r="C785" s="16"/>
      <c r="D785" s="16"/>
      <c r="E785" s="132"/>
      <c r="F785" s="132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spans="1:26" ht="15.6" x14ac:dyDescent="0.3">
      <c r="A786" s="132"/>
      <c r="B786" s="132"/>
      <c r="C786" s="16"/>
      <c r="D786" s="16"/>
      <c r="E786" s="132"/>
      <c r="F786" s="132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26" ht="15.6" x14ac:dyDescent="0.3">
      <c r="A787" s="132"/>
      <c r="B787" s="132"/>
      <c r="C787" s="16"/>
      <c r="D787" s="16"/>
      <c r="E787" s="132"/>
      <c r="F787" s="132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spans="1:26" ht="15.6" x14ac:dyDescent="0.3">
      <c r="A788" s="132"/>
      <c r="B788" s="132"/>
      <c r="C788" s="16"/>
      <c r="D788" s="16"/>
      <c r="E788" s="132"/>
      <c r="F788" s="132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spans="1:26" ht="15.6" x14ac:dyDescent="0.3">
      <c r="A789" s="132"/>
      <c r="B789" s="132"/>
      <c r="C789" s="16"/>
      <c r="D789" s="16"/>
      <c r="E789" s="132"/>
      <c r="F789" s="132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spans="1:26" ht="15.6" x14ac:dyDescent="0.3">
      <c r="A790" s="132"/>
      <c r="B790" s="132"/>
      <c r="C790" s="16"/>
      <c r="D790" s="16"/>
      <c r="E790" s="132"/>
      <c r="F790" s="132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spans="1:26" ht="15.6" x14ac:dyDescent="0.3">
      <c r="A791" s="132"/>
      <c r="B791" s="132"/>
      <c r="C791" s="16"/>
      <c r="D791" s="16"/>
      <c r="E791" s="132"/>
      <c r="F791" s="132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spans="1:26" ht="15.6" x14ac:dyDescent="0.3">
      <c r="A792" s="132"/>
      <c r="B792" s="132"/>
      <c r="C792" s="16"/>
      <c r="D792" s="16"/>
      <c r="E792" s="132"/>
      <c r="F792" s="132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spans="1:26" ht="15.6" x14ac:dyDescent="0.3">
      <c r="A793" s="132"/>
      <c r="B793" s="132"/>
      <c r="C793" s="16"/>
      <c r="D793" s="16"/>
      <c r="E793" s="132"/>
      <c r="F793" s="132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spans="1:26" ht="15.6" x14ac:dyDescent="0.3">
      <c r="A794" s="132"/>
      <c r="B794" s="132"/>
      <c r="C794" s="16"/>
      <c r="D794" s="16"/>
      <c r="E794" s="132"/>
      <c r="F794" s="132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spans="1:26" ht="15.6" x14ac:dyDescent="0.3">
      <c r="A795" s="132"/>
      <c r="B795" s="132"/>
      <c r="C795" s="16"/>
      <c r="D795" s="16"/>
      <c r="E795" s="132"/>
      <c r="F795" s="132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spans="1:26" ht="15.6" x14ac:dyDescent="0.3">
      <c r="A796" s="132"/>
      <c r="B796" s="132"/>
      <c r="C796" s="16"/>
      <c r="D796" s="16"/>
      <c r="E796" s="132"/>
      <c r="F796" s="132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spans="1:26" ht="15.6" x14ac:dyDescent="0.3">
      <c r="A797" s="132"/>
      <c r="B797" s="132"/>
      <c r="C797" s="16"/>
      <c r="D797" s="16"/>
      <c r="E797" s="132"/>
      <c r="F797" s="132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spans="1:26" ht="15.6" x14ac:dyDescent="0.3">
      <c r="A798" s="132"/>
      <c r="B798" s="132"/>
      <c r="C798" s="16"/>
      <c r="D798" s="16"/>
      <c r="E798" s="132"/>
      <c r="F798" s="132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spans="1:26" ht="15.6" x14ac:dyDescent="0.3">
      <c r="A799" s="132"/>
      <c r="B799" s="132"/>
      <c r="C799" s="16"/>
      <c r="D799" s="16"/>
      <c r="E799" s="132"/>
      <c r="F799" s="132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spans="1:26" ht="15.6" x14ac:dyDescent="0.3">
      <c r="A800" s="132"/>
      <c r="B800" s="132"/>
      <c r="C800" s="16"/>
      <c r="D800" s="16"/>
      <c r="E800" s="132"/>
      <c r="F800" s="132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spans="1:26" ht="15.6" x14ac:dyDescent="0.3">
      <c r="A801" s="132"/>
      <c r="B801" s="132"/>
      <c r="C801" s="16"/>
      <c r="D801" s="16"/>
      <c r="E801" s="132"/>
      <c r="F801" s="132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spans="1:26" ht="15.6" x14ac:dyDescent="0.3">
      <c r="A802" s="132"/>
      <c r="B802" s="132"/>
      <c r="C802" s="16"/>
      <c r="D802" s="16"/>
      <c r="E802" s="132"/>
      <c r="F802" s="132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spans="1:26" ht="15.6" x14ac:dyDescent="0.3">
      <c r="A803" s="132"/>
      <c r="B803" s="132"/>
      <c r="C803" s="16"/>
      <c r="D803" s="16"/>
      <c r="E803" s="132"/>
      <c r="F803" s="132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spans="1:26" ht="15.6" x14ac:dyDescent="0.3">
      <c r="A804" s="132"/>
      <c r="B804" s="132"/>
      <c r="C804" s="16"/>
      <c r="D804" s="16"/>
      <c r="E804" s="132"/>
      <c r="F804" s="132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spans="1:26" ht="15.6" x14ac:dyDescent="0.3">
      <c r="A805" s="132"/>
      <c r="B805" s="132"/>
      <c r="C805" s="16"/>
      <c r="D805" s="16"/>
      <c r="E805" s="132"/>
      <c r="F805" s="132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spans="1:26" ht="15.6" x14ac:dyDescent="0.3">
      <c r="A806" s="132"/>
      <c r="B806" s="132"/>
      <c r="C806" s="16"/>
      <c r="D806" s="16"/>
      <c r="E806" s="132"/>
      <c r="F806" s="132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spans="1:26" ht="15.6" x14ac:dyDescent="0.3">
      <c r="A807" s="132"/>
      <c r="B807" s="132"/>
      <c r="C807" s="16"/>
      <c r="D807" s="16"/>
      <c r="E807" s="132"/>
      <c r="F807" s="132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spans="1:26" ht="15.6" x14ac:dyDescent="0.3">
      <c r="A808" s="132"/>
      <c r="B808" s="132"/>
      <c r="C808" s="16"/>
      <c r="D808" s="16"/>
      <c r="E808" s="132"/>
      <c r="F808" s="132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spans="1:26" ht="15.6" x14ac:dyDescent="0.3">
      <c r="A809" s="132"/>
      <c r="B809" s="132"/>
      <c r="C809" s="16"/>
      <c r="D809" s="16"/>
      <c r="E809" s="132"/>
      <c r="F809" s="132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spans="1:26" ht="15.6" x14ac:dyDescent="0.3">
      <c r="A810" s="132"/>
      <c r="B810" s="132"/>
      <c r="C810" s="16"/>
      <c r="D810" s="16"/>
      <c r="E810" s="132"/>
      <c r="F810" s="132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spans="1:26" ht="15.6" x14ac:dyDescent="0.3">
      <c r="A811" s="132"/>
      <c r="B811" s="132"/>
      <c r="C811" s="16"/>
      <c r="D811" s="16"/>
      <c r="E811" s="132"/>
      <c r="F811" s="132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spans="1:26" ht="15.6" x14ac:dyDescent="0.3">
      <c r="A812" s="132"/>
      <c r="B812" s="132"/>
      <c r="C812" s="16"/>
      <c r="D812" s="16"/>
      <c r="E812" s="132"/>
      <c r="F812" s="132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spans="1:26" ht="15.6" x14ac:dyDescent="0.3">
      <c r="A813" s="132"/>
      <c r="B813" s="132"/>
      <c r="C813" s="16"/>
      <c r="D813" s="16"/>
      <c r="E813" s="132"/>
      <c r="F813" s="132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spans="1:26" ht="15.6" x14ac:dyDescent="0.3">
      <c r="A814" s="132"/>
      <c r="B814" s="132"/>
      <c r="C814" s="16"/>
      <c r="D814" s="16"/>
      <c r="E814" s="132"/>
      <c r="F814" s="132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spans="1:26" ht="15.6" x14ac:dyDescent="0.3">
      <c r="A815" s="132"/>
      <c r="B815" s="132"/>
      <c r="C815" s="16"/>
      <c r="D815" s="16"/>
      <c r="E815" s="132"/>
      <c r="F815" s="132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spans="1:26" ht="15.6" x14ac:dyDescent="0.3">
      <c r="A816" s="132"/>
      <c r="B816" s="132"/>
      <c r="C816" s="16"/>
      <c r="D816" s="16"/>
      <c r="E816" s="132"/>
      <c r="F816" s="132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spans="1:26" ht="15.6" x14ac:dyDescent="0.3">
      <c r="A817" s="132"/>
      <c r="B817" s="132"/>
      <c r="C817" s="16"/>
      <c r="D817" s="16"/>
      <c r="E817" s="132"/>
      <c r="F817" s="132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spans="1:26" ht="15.6" x14ac:dyDescent="0.3">
      <c r="A818" s="132"/>
      <c r="B818" s="132"/>
      <c r="C818" s="16"/>
      <c r="D818" s="16"/>
      <c r="E818" s="132"/>
      <c r="F818" s="132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spans="1:26" ht="15.6" x14ac:dyDescent="0.3">
      <c r="A819" s="132"/>
      <c r="B819" s="132"/>
      <c r="C819" s="16"/>
      <c r="D819" s="16"/>
      <c r="E819" s="132"/>
      <c r="F819" s="132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spans="1:26" ht="15.6" x14ac:dyDescent="0.3">
      <c r="A820" s="132"/>
      <c r="B820" s="132"/>
      <c r="C820" s="16"/>
      <c r="D820" s="16"/>
      <c r="E820" s="132"/>
      <c r="F820" s="132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spans="1:26" ht="15.6" x14ac:dyDescent="0.3">
      <c r="A821" s="132"/>
      <c r="B821" s="132"/>
      <c r="C821" s="16"/>
      <c r="D821" s="16"/>
      <c r="E821" s="132"/>
      <c r="F821" s="132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spans="1:26" ht="15.6" x14ac:dyDescent="0.3">
      <c r="A822" s="132"/>
      <c r="B822" s="132"/>
      <c r="C822" s="16"/>
      <c r="D822" s="16"/>
      <c r="E822" s="132"/>
      <c r="F822" s="132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spans="1:26" ht="15.6" x14ac:dyDescent="0.3">
      <c r="A823" s="132"/>
      <c r="B823" s="132"/>
      <c r="C823" s="16"/>
      <c r="D823" s="16"/>
      <c r="E823" s="132"/>
      <c r="F823" s="132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spans="1:26" ht="15.6" x14ac:dyDescent="0.3">
      <c r="A824" s="132"/>
      <c r="B824" s="132"/>
      <c r="C824" s="16"/>
      <c r="D824" s="16"/>
      <c r="E824" s="132"/>
      <c r="F824" s="132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spans="1:26" ht="15.6" x14ac:dyDescent="0.3">
      <c r="A825" s="132"/>
      <c r="B825" s="132"/>
      <c r="C825" s="16"/>
      <c r="D825" s="16"/>
      <c r="E825" s="132"/>
      <c r="F825" s="132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spans="1:26" ht="15.6" x14ac:dyDescent="0.3">
      <c r="A826" s="132"/>
      <c r="B826" s="132"/>
      <c r="C826" s="16"/>
      <c r="D826" s="16"/>
      <c r="E826" s="132"/>
      <c r="F826" s="132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spans="1:26" ht="15.6" x14ac:dyDescent="0.3">
      <c r="A827" s="132"/>
      <c r="B827" s="132"/>
      <c r="C827" s="16"/>
      <c r="D827" s="16"/>
      <c r="E827" s="132"/>
      <c r="F827" s="132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spans="1:26" ht="15.6" x14ac:dyDescent="0.3">
      <c r="A828" s="132"/>
      <c r="B828" s="132"/>
      <c r="C828" s="16"/>
      <c r="D828" s="16"/>
      <c r="E828" s="132"/>
      <c r="F828" s="132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spans="1:26" ht="15.6" x14ac:dyDescent="0.3">
      <c r="A829" s="132"/>
      <c r="B829" s="132"/>
      <c r="C829" s="16"/>
      <c r="D829" s="16"/>
      <c r="E829" s="132"/>
      <c r="F829" s="132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spans="1:26" ht="15.6" x14ac:dyDescent="0.3">
      <c r="A830" s="132"/>
      <c r="B830" s="132"/>
      <c r="C830" s="16"/>
      <c r="D830" s="16"/>
      <c r="E830" s="132"/>
      <c r="F830" s="132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spans="1:26" ht="15.6" x14ac:dyDescent="0.3">
      <c r="A831" s="132"/>
      <c r="B831" s="132"/>
      <c r="C831" s="16"/>
      <c r="D831" s="16"/>
      <c r="E831" s="132"/>
      <c r="F831" s="132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spans="1:26" ht="15.6" x14ac:dyDescent="0.3">
      <c r="A832" s="132"/>
      <c r="B832" s="132"/>
      <c r="C832" s="16"/>
      <c r="D832" s="16"/>
      <c r="E832" s="132"/>
      <c r="F832" s="132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spans="1:26" ht="15.6" x14ac:dyDescent="0.3">
      <c r="A833" s="132"/>
      <c r="B833" s="132"/>
      <c r="C833" s="16"/>
      <c r="D833" s="16"/>
      <c r="E833" s="132"/>
      <c r="F833" s="132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spans="1:26" ht="15.6" x14ac:dyDescent="0.3">
      <c r="A834" s="132"/>
      <c r="B834" s="132"/>
      <c r="C834" s="16"/>
      <c r="D834" s="16"/>
      <c r="E834" s="132"/>
      <c r="F834" s="132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spans="1:26" ht="15.6" x14ac:dyDescent="0.3">
      <c r="A835" s="132"/>
      <c r="B835" s="132"/>
      <c r="C835" s="16"/>
      <c r="D835" s="16"/>
      <c r="E835" s="132"/>
      <c r="F835" s="132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spans="1:26" ht="15.6" x14ac:dyDescent="0.3">
      <c r="A836" s="132"/>
      <c r="B836" s="132"/>
      <c r="C836" s="16"/>
      <c r="D836" s="16"/>
      <c r="E836" s="132"/>
      <c r="F836" s="132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spans="1:26" ht="15.6" x14ac:dyDescent="0.3">
      <c r="A837" s="132"/>
      <c r="B837" s="132"/>
      <c r="C837" s="16"/>
      <c r="D837" s="16"/>
      <c r="E837" s="132"/>
      <c r="F837" s="132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spans="1:26" ht="15.6" x14ac:dyDescent="0.3">
      <c r="A838" s="132"/>
      <c r="B838" s="132"/>
      <c r="C838" s="16"/>
      <c r="D838" s="16"/>
      <c r="E838" s="132"/>
      <c r="F838" s="132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spans="1:26" ht="15.6" x14ac:dyDescent="0.3">
      <c r="A839" s="132"/>
      <c r="B839" s="132"/>
      <c r="C839" s="16"/>
      <c r="D839" s="16"/>
      <c r="E839" s="132"/>
      <c r="F839" s="132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spans="1:26" ht="15.6" x14ac:dyDescent="0.3">
      <c r="A840" s="132"/>
      <c r="B840" s="132"/>
      <c r="C840" s="16"/>
      <c r="D840" s="16"/>
      <c r="E840" s="132"/>
      <c r="F840" s="132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spans="1:26" ht="15.6" x14ac:dyDescent="0.3">
      <c r="A841" s="132"/>
      <c r="B841" s="132"/>
      <c r="C841" s="16"/>
      <c r="D841" s="16"/>
      <c r="E841" s="132"/>
      <c r="F841" s="132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spans="1:26" ht="15.6" x14ac:dyDescent="0.3">
      <c r="A842" s="132"/>
      <c r="B842" s="132"/>
      <c r="C842" s="16"/>
      <c r="D842" s="16"/>
      <c r="E842" s="132"/>
      <c r="F842" s="132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spans="1:26" ht="15.6" x14ac:dyDescent="0.3">
      <c r="A843" s="132"/>
      <c r="B843" s="132"/>
      <c r="C843" s="16"/>
      <c r="D843" s="16"/>
      <c r="E843" s="132"/>
      <c r="F843" s="132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spans="1:26" ht="15.6" x14ac:dyDescent="0.3">
      <c r="A844" s="132"/>
      <c r="B844" s="132"/>
      <c r="C844" s="16"/>
      <c r="D844" s="16"/>
      <c r="E844" s="132"/>
      <c r="F844" s="132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spans="1:26" ht="15.6" x14ac:dyDescent="0.3">
      <c r="A845" s="132"/>
      <c r="B845" s="132"/>
      <c r="C845" s="16"/>
      <c r="D845" s="16"/>
      <c r="E845" s="132"/>
      <c r="F845" s="132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spans="1:26" ht="15.6" x14ac:dyDescent="0.3">
      <c r="A846" s="132"/>
      <c r="B846" s="132"/>
      <c r="C846" s="16"/>
      <c r="D846" s="16"/>
      <c r="E846" s="132"/>
      <c r="F846" s="132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spans="1:26" ht="15.6" x14ac:dyDescent="0.3">
      <c r="A847" s="132"/>
      <c r="B847" s="132"/>
      <c r="C847" s="16"/>
      <c r="D847" s="16"/>
      <c r="E847" s="132"/>
      <c r="F847" s="132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spans="1:26" ht="15.6" x14ac:dyDescent="0.3">
      <c r="A848" s="132"/>
      <c r="B848" s="132"/>
      <c r="C848" s="16"/>
      <c r="D848" s="16"/>
      <c r="E848" s="132"/>
      <c r="F848" s="132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spans="1:26" ht="15.6" x14ac:dyDescent="0.3">
      <c r="A849" s="132"/>
      <c r="B849" s="132"/>
      <c r="C849" s="16"/>
      <c r="D849" s="16"/>
      <c r="E849" s="132"/>
      <c r="F849" s="132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spans="1:26" ht="15.6" x14ac:dyDescent="0.3">
      <c r="A850" s="132"/>
      <c r="B850" s="132"/>
      <c r="C850" s="16"/>
      <c r="D850" s="16"/>
      <c r="E850" s="132"/>
      <c r="F850" s="132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spans="1:26" ht="15.6" x14ac:dyDescent="0.3">
      <c r="A851" s="132"/>
      <c r="B851" s="132"/>
      <c r="C851" s="16"/>
      <c r="D851" s="16"/>
      <c r="E851" s="132"/>
      <c r="F851" s="132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spans="1:26" ht="15.6" x14ac:dyDescent="0.3">
      <c r="A852" s="132"/>
      <c r="B852" s="132"/>
      <c r="C852" s="16"/>
      <c r="D852" s="16"/>
      <c r="E852" s="132"/>
      <c r="F852" s="132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spans="1:26" ht="15.6" x14ac:dyDescent="0.3">
      <c r="A853" s="132"/>
      <c r="B853" s="132"/>
      <c r="C853" s="16"/>
      <c r="D853" s="16"/>
      <c r="E853" s="132"/>
      <c r="F853" s="132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spans="1:26" ht="15.6" x14ac:dyDescent="0.3">
      <c r="A854" s="132"/>
      <c r="B854" s="132"/>
      <c r="C854" s="16"/>
      <c r="D854" s="16"/>
      <c r="E854" s="132"/>
      <c r="F854" s="132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spans="1:26" ht="15.6" x14ac:dyDescent="0.3">
      <c r="A855" s="132"/>
      <c r="B855" s="132"/>
      <c r="C855" s="16"/>
      <c r="D855" s="16"/>
      <c r="E855" s="132"/>
      <c r="F855" s="132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spans="1:26" ht="15.6" x14ac:dyDescent="0.3">
      <c r="A856" s="132"/>
      <c r="B856" s="132"/>
      <c r="C856" s="16"/>
      <c r="D856" s="16"/>
      <c r="E856" s="132"/>
      <c r="F856" s="132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spans="1:26" ht="15.6" x14ac:dyDescent="0.3">
      <c r="A857" s="132"/>
      <c r="B857" s="132"/>
      <c r="C857" s="16"/>
      <c r="D857" s="16"/>
      <c r="E857" s="132"/>
      <c r="F857" s="132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spans="1:26" ht="15.6" x14ac:dyDescent="0.3">
      <c r="A858" s="132"/>
      <c r="B858" s="132"/>
      <c r="C858" s="16"/>
      <c r="D858" s="16"/>
      <c r="E858" s="132"/>
      <c r="F858" s="132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spans="1:26" ht="15.6" x14ac:dyDescent="0.3">
      <c r="A859" s="132"/>
      <c r="B859" s="132"/>
      <c r="C859" s="16"/>
      <c r="D859" s="16"/>
      <c r="E859" s="132"/>
      <c r="F859" s="132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spans="1:26" ht="15.6" x14ac:dyDescent="0.3">
      <c r="A860" s="132"/>
      <c r="B860" s="132"/>
      <c r="C860" s="16"/>
      <c r="D860" s="16"/>
      <c r="E860" s="132"/>
      <c r="F860" s="132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spans="1:26" ht="15.6" x14ac:dyDescent="0.3">
      <c r="A861" s="132"/>
      <c r="B861" s="132"/>
      <c r="C861" s="16"/>
      <c r="D861" s="16"/>
      <c r="E861" s="132"/>
      <c r="F861" s="132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spans="1:26" ht="15.6" x14ac:dyDescent="0.3">
      <c r="A862" s="132"/>
      <c r="B862" s="132"/>
      <c r="C862" s="16"/>
      <c r="D862" s="16"/>
      <c r="E862" s="132"/>
      <c r="F862" s="132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spans="1:26" ht="15.6" x14ac:dyDescent="0.3">
      <c r="A863" s="132"/>
      <c r="B863" s="132"/>
      <c r="C863" s="16"/>
      <c r="D863" s="16"/>
      <c r="E863" s="132"/>
      <c r="F863" s="132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spans="1:26" ht="15.6" x14ac:dyDescent="0.3">
      <c r="A864" s="132"/>
      <c r="B864" s="132"/>
      <c r="C864" s="16"/>
      <c r="D864" s="16"/>
      <c r="E864" s="132"/>
      <c r="F864" s="132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spans="1:26" ht="15.6" x14ac:dyDescent="0.3">
      <c r="A865" s="132"/>
      <c r="B865" s="132"/>
      <c r="C865" s="16"/>
      <c r="D865" s="16"/>
      <c r="E865" s="132"/>
      <c r="F865" s="132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spans="1:26" ht="15.6" x14ac:dyDescent="0.3">
      <c r="A866" s="132"/>
      <c r="B866" s="132"/>
      <c r="C866" s="16"/>
      <c r="D866" s="16"/>
      <c r="E866" s="132"/>
      <c r="F866" s="132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spans="1:26" ht="15.6" x14ac:dyDescent="0.3">
      <c r="A867" s="132"/>
      <c r="B867" s="132"/>
      <c r="C867" s="16"/>
      <c r="D867" s="16"/>
      <c r="E867" s="132"/>
      <c r="F867" s="132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spans="1:26" ht="15.6" x14ac:dyDescent="0.3">
      <c r="A868" s="132"/>
      <c r="B868" s="132"/>
      <c r="C868" s="16"/>
      <c r="D868" s="16"/>
      <c r="E868" s="132"/>
      <c r="F868" s="132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spans="1:26" ht="15.6" x14ac:dyDescent="0.3">
      <c r="A869" s="132"/>
      <c r="B869" s="132"/>
      <c r="C869" s="16"/>
      <c r="D869" s="16"/>
      <c r="E869" s="132"/>
      <c r="F869" s="132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spans="1:26" ht="15.6" x14ac:dyDescent="0.3">
      <c r="A870" s="132"/>
      <c r="B870" s="132"/>
      <c r="C870" s="16"/>
      <c r="D870" s="16"/>
      <c r="E870" s="132"/>
      <c r="F870" s="132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spans="1:26" ht="15.6" x14ac:dyDescent="0.3">
      <c r="A871" s="132"/>
      <c r="B871" s="132"/>
      <c r="C871" s="16"/>
      <c r="D871" s="16"/>
      <c r="E871" s="132"/>
      <c r="F871" s="132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spans="1:26" ht="15.6" x14ac:dyDescent="0.3">
      <c r="A872" s="132"/>
      <c r="B872" s="132"/>
      <c r="C872" s="16"/>
      <c r="D872" s="16"/>
      <c r="E872" s="132"/>
      <c r="F872" s="132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spans="1:26" ht="15.6" x14ac:dyDescent="0.3">
      <c r="A873" s="132"/>
      <c r="B873" s="132"/>
      <c r="C873" s="16"/>
      <c r="D873" s="16"/>
      <c r="E873" s="132"/>
      <c r="F873" s="132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spans="1:26" ht="15.6" x14ac:dyDescent="0.3">
      <c r="A874" s="132"/>
      <c r="B874" s="132"/>
      <c r="C874" s="16"/>
      <c r="D874" s="16"/>
      <c r="E874" s="132"/>
      <c r="F874" s="132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spans="1:26" ht="15.6" x14ac:dyDescent="0.3">
      <c r="A875" s="132"/>
      <c r="B875" s="132"/>
      <c r="C875" s="16"/>
      <c r="D875" s="16"/>
      <c r="E875" s="132"/>
      <c r="F875" s="132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spans="1:26" ht="15.6" x14ac:dyDescent="0.3">
      <c r="A876" s="132"/>
      <c r="B876" s="132"/>
      <c r="C876" s="16"/>
      <c r="D876" s="16"/>
      <c r="E876" s="132"/>
      <c r="F876" s="132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spans="1:26" ht="15.6" x14ac:dyDescent="0.3">
      <c r="A877" s="132"/>
      <c r="B877" s="132"/>
      <c r="C877" s="16"/>
      <c r="D877" s="16"/>
      <c r="E877" s="132"/>
      <c r="F877" s="132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spans="1:26" ht="15.6" x14ac:dyDescent="0.3">
      <c r="A878" s="132"/>
      <c r="B878" s="132"/>
      <c r="C878" s="16"/>
      <c r="D878" s="16"/>
      <c r="E878" s="132"/>
      <c r="F878" s="132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26" ht="15.6" x14ac:dyDescent="0.3">
      <c r="A879" s="132"/>
      <c r="B879" s="132"/>
      <c r="C879" s="16"/>
      <c r="D879" s="16"/>
      <c r="E879" s="132"/>
      <c r="F879" s="132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spans="1:26" ht="15.6" x14ac:dyDescent="0.3">
      <c r="A880" s="132"/>
      <c r="B880" s="132"/>
      <c r="C880" s="16"/>
      <c r="D880" s="16"/>
      <c r="E880" s="132"/>
      <c r="F880" s="132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spans="1:26" ht="15.6" x14ac:dyDescent="0.3">
      <c r="A881" s="132"/>
      <c r="B881" s="132"/>
      <c r="C881" s="16"/>
      <c r="D881" s="16"/>
      <c r="E881" s="132"/>
      <c r="F881" s="132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spans="1:26" ht="15.6" x14ac:dyDescent="0.3">
      <c r="A882" s="132"/>
      <c r="B882" s="132"/>
      <c r="C882" s="16"/>
      <c r="D882" s="16"/>
      <c r="E882" s="132"/>
      <c r="F882" s="132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spans="1:26" ht="15.6" x14ac:dyDescent="0.3">
      <c r="A883" s="132"/>
      <c r="B883" s="132"/>
      <c r="C883" s="16"/>
      <c r="D883" s="16"/>
      <c r="E883" s="132"/>
      <c r="F883" s="132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spans="1:26" ht="15.6" x14ac:dyDescent="0.3">
      <c r="A884" s="132"/>
      <c r="B884" s="132"/>
      <c r="C884" s="16"/>
      <c r="D884" s="16"/>
      <c r="E884" s="132"/>
      <c r="F884" s="132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spans="1:26" ht="15.6" x14ac:dyDescent="0.3">
      <c r="A885" s="132"/>
      <c r="B885" s="132"/>
      <c r="C885" s="16"/>
      <c r="D885" s="16"/>
      <c r="E885" s="132"/>
      <c r="F885" s="132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spans="1:26" ht="15.6" x14ac:dyDescent="0.3">
      <c r="A886" s="132"/>
      <c r="B886" s="132"/>
      <c r="C886" s="16"/>
      <c r="D886" s="16"/>
      <c r="E886" s="132"/>
      <c r="F886" s="132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spans="1:26" ht="15.6" x14ac:dyDescent="0.3">
      <c r="A887" s="132"/>
      <c r="B887" s="132"/>
      <c r="C887" s="16"/>
      <c r="D887" s="16"/>
      <c r="E887" s="132"/>
      <c r="F887" s="132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spans="1:26" ht="15.6" x14ac:dyDescent="0.3">
      <c r="A888" s="132"/>
      <c r="B888" s="132"/>
      <c r="C888" s="16"/>
      <c r="D888" s="16"/>
      <c r="E888" s="132"/>
      <c r="F888" s="132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spans="1:26" ht="15.6" x14ac:dyDescent="0.3">
      <c r="A889" s="132"/>
      <c r="B889" s="132"/>
      <c r="C889" s="16"/>
      <c r="D889" s="16"/>
      <c r="E889" s="132"/>
      <c r="F889" s="132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spans="1:26" ht="15.6" x14ac:dyDescent="0.3">
      <c r="A890" s="132"/>
      <c r="B890" s="132"/>
      <c r="C890" s="16"/>
      <c r="D890" s="16"/>
      <c r="E890" s="132"/>
      <c r="F890" s="132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spans="1:26" ht="15.6" x14ac:dyDescent="0.3">
      <c r="A891" s="132"/>
      <c r="B891" s="132"/>
      <c r="C891" s="16"/>
      <c r="D891" s="16"/>
      <c r="E891" s="132"/>
      <c r="F891" s="132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spans="1:26" ht="15.6" x14ac:dyDescent="0.3">
      <c r="A892" s="132"/>
      <c r="B892" s="132"/>
      <c r="C892" s="16"/>
      <c r="D892" s="16"/>
      <c r="E892" s="132"/>
      <c r="F892" s="132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spans="1:26" ht="15.6" x14ac:dyDescent="0.3">
      <c r="A893" s="132"/>
      <c r="B893" s="132"/>
      <c r="C893" s="16"/>
      <c r="D893" s="16"/>
      <c r="E893" s="132"/>
      <c r="F893" s="132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spans="1:26" ht="15.6" x14ac:dyDescent="0.3">
      <c r="A894" s="132"/>
      <c r="B894" s="132"/>
      <c r="C894" s="16"/>
      <c r="D894" s="16"/>
      <c r="E894" s="132"/>
      <c r="F894" s="132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spans="1:26" ht="15.6" x14ac:dyDescent="0.3">
      <c r="A895" s="132"/>
      <c r="B895" s="132"/>
      <c r="C895" s="16"/>
      <c r="D895" s="16"/>
      <c r="E895" s="132"/>
      <c r="F895" s="132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spans="1:26" ht="15.6" x14ac:dyDescent="0.3">
      <c r="A896" s="132"/>
      <c r="B896" s="132"/>
      <c r="C896" s="16"/>
      <c r="D896" s="16"/>
      <c r="E896" s="132"/>
      <c r="F896" s="132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spans="1:26" ht="15.6" x14ac:dyDescent="0.3">
      <c r="A897" s="132"/>
      <c r="B897" s="132"/>
      <c r="C897" s="16"/>
      <c r="D897" s="16"/>
      <c r="E897" s="132"/>
      <c r="F897" s="132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spans="1:26" ht="15.6" x14ac:dyDescent="0.3">
      <c r="A898" s="132"/>
      <c r="B898" s="132"/>
      <c r="C898" s="16"/>
      <c r="D898" s="16"/>
      <c r="E898" s="132"/>
      <c r="F898" s="132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spans="1:26" ht="15.6" x14ac:dyDescent="0.3">
      <c r="A899" s="132"/>
      <c r="B899" s="132"/>
      <c r="C899" s="16"/>
      <c r="D899" s="16"/>
      <c r="E899" s="132"/>
      <c r="F899" s="132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spans="1:26" ht="15.6" x14ac:dyDescent="0.3">
      <c r="A900" s="132"/>
      <c r="B900" s="132"/>
      <c r="C900" s="16"/>
      <c r="D900" s="16"/>
      <c r="E900" s="132"/>
      <c r="F900" s="132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spans="1:26" ht="15.6" x14ac:dyDescent="0.3">
      <c r="A901" s="132"/>
      <c r="B901" s="132"/>
      <c r="C901" s="16"/>
      <c r="D901" s="16"/>
      <c r="E901" s="132"/>
      <c r="F901" s="132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spans="1:26" ht="15.6" x14ac:dyDescent="0.3">
      <c r="A902" s="132"/>
      <c r="B902" s="132"/>
      <c r="C902" s="16"/>
      <c r="D902" s="16"/>
      <c r="E902" s="132"/>
      <c r="F902" s="132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spans="1:26" ht="15.6" x14ac:dyDescent="0.3">
      <c r="A903" s="132"/>
      <c r="B903" s="132"/>
      <c r="C903" s="16"/>
      <c r="D903" s="16"/>
      <c r="E903" s="132"/>
      <c r="F903" s="132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spans="1:26" ht="15.6" x14ac:dyDescent="0.3">
      <c r="A904" s="132"/>
      <c r="B904" s="132"/>
      <c r="C904" s="16"/>
      <c r="D904" s="16"/>
      <c r="E904" s="132"/>
      <c r="F904" s="132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spans="1:26" ht="15.6" x14ac:dyDescent="0.3">
      <c r="A905" s="132"/>
      <c r="B905" s="132"/>
      <c r="C905" s="16"/>
      <c r="D905" s="16"/>
      <c r="E905" s="132"/>
      <c r="F905" s="132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spans="1:26" ht="15.6" x14ac:dyDescent="0.3">
      <c r="A906" s="132"/>
      <c r="B906" s="132"/>
      <c r="C906" s="16"/>
      <c r="D906" s="16"/>
      <c r="E906" s="132"/>
      <c r="F906" s="132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spans="1:26" ht="15.6" x14ac:dyDescent="0.3">
      <c r="A907" s="132"/>
      <c r="B907" s="132"/>
      <c r="C907" s="16"/>
      <c r="D907" s="16"/>
      <c r="E907" s="132"/>
      <c r="F907" s="132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spans="1:26" ht="15.6" x14ac:dyDescent="0.3">
      <c r="A908" s="132"/>
      <c r="B908" s="132"/>
      <c r="C908" s="16"/>
      <c r="D908" s="16"/>
      <c r="E908" s="132"/>
      <c r="F908" s="132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spans="1:26" ht="15.6" x14ac:dyDescent="0.3">
      <c r="A909" s="132"/>
      <c r="B909" s="132"/>
      <c r="C909" s="16"/>
      <c r="D909" s="16"/>
      <c r="E909" s="132"/>
      <c r="F909" s="132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spans="1:26" ht="15.6" x14ac:dyDescent="0.3">
      <c r="A910" s="132"/>
      <c r="B910" s="132"/>
      <c r="C910" s="16"/>
      <c r="D910" s="16"/>
      <c r="E910" s="132"/>
      <c r="F910" s="132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spans="1:26" ht="15.6" x14ac:dyDescent="0.3">
      <c r="A911" s="132"/>
      <c r="B911" s="132"/>
      <c r="C911" s="16"/>
      <c r="D911" s="16"/>
      <c r="E911" s="132"/>
      <c r="F911" s="132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spans="1:26" ht="15.6" x14ac:dyDescent="0.3">
      <c r="A912" s="132"/>
      <c r="B912" s="132"/>
      <c r="C912" s="16"/>
      <c r="D912" s="16"/>
      <c r="E912" s="132"/>
      <c r="F912" s="132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spans="1:26" ht="15.6" x14ac:dyDescent="0.3">
      <c r="A913" s="132"/>
      <c r="B913" s="132"/>
      <c r="C913" s="16"/>
      <c r="D913" s="16"/>
      <c r="E913" s="132"/>
      <c r="F913" s="132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spans="1:26" ht="15.6" x14ac:dyDescent="0.3">
      <c r="A914" s="132"/>
      <c r="B914" s="132"/>
      <c r="C914" s="16"/>
      <c r="D914" s="16"/>
      <c r="E914" s="132"/>
      <c r="F914" s="132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spans="1:26" ht="15.6" x14ac:dyDescent="0.3">
      <c r="A915" s="132"/>
      <c r="B915" s="132"/>
      <c r="C915" s="16"/>
      <c r="D915" s="16"/>
      <c r="E915" s="132"/>
      <c r="F915" s="132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spans="1:26" ht="15.6" x14ac:dyDescent="0.3">
      <c r="A916" s="132"/>
      <c r="B916" s="132"/>
      <c r="C916" s="16"/>
      <c r="D916" s="16"/>
      <c r="E916" s="132"/>
      <c r="F916" s="132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spans="1:26" ht="15.6" x14ac:dyDescent="0.3">
      <c r="A917" s="132"/>
      <c r="B917" s="132"/>
      <c r="C917" s="16"/>
      <c r="D917" s="16"/>
      <c r="E917" s="132"/>
      <c r="F917" s="132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spans="1:26" ht="15.6" x14ac:dyDescent="0.3">
      <c r="A918" s="132"/>
      <c r="B918" s="132"/>
      <c r="C918" s="16"/>
      <c r="D918" s="16"/>
      <c r="E918" s="132"/>
      <c r="F918" s="132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spans="1:26" ht="15.6" x14ac:dyDescent="0.3">
      <c r="A919" s="132"/>
      <c r="B919" s="132"/>
      <c r="C919" s="16"/>
      <c r="D919" s="16"/>
      <c r="E919" s="132"/>
      <c r="F919" s="132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spans="1:26" ht="15.6" x14ac:dyDescent="0.3">
      <c r="A920" s="132"/>
      <c r="B920" s="132"/>
      <c r="C920" s="16"/>
      <c r="D920" s="16"/>
      <c r="E920" s="132"/>
      <c r="F920" s="132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spans="1:26" ht="15.6" x14ac:dyDescent="0.3">
      <c r="A921" s="132"/>
      <c r="B921" s="132"/>
      <c r="C921" s="16"/>
      <c r="D921" s="16"/>
      <c r="E921" s="132"/>
      <c r="F921" s="132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spans="1:26" ht="15.6" x14ac:dyDescent="0.3">
      <c r="A922" s="132"/>
      <c r="B922" s="132"/>
      <c r="C922" s="16"/>
      <c r="D922" s="16"/>
      <c r="E922" s="132"/>
      <c r="F922" s="132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spans="1:26" ht="15.6" x14ac:dyDescent="0.3">
      <c r="A923" s="132"/>
      <c r="B923" s="132"/>
      <c r="C923" s="16"/>
      <c r="D923" s="16"/>
      <c r="E923" s="132"/>
      <c r="F923" s="132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spans="1:26" ht="15.6" x14ac:dyDescent="0.3">
      <c r="A924" s="132"/>
      <c r="B924" s="132"/>
      <c r="C924" s="16"/>
      <c r="D924" s="16"/>
      <c r="E924" s="132"/>
      <c r="F924" s="132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spans="1:26" ht="15.6" x14ac:dyDescent="0.3">
      <c r="A925" s="132"/>
      <c r="B925" s="132"/>
      <c r="C925" s="16"/>
      <c r="D925" s="16"/>
      <c r="E925" s="132"/>
      <c r="F925" s="132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spans="1:26" ht="15.6" x14ac:dyDescent="0.3">
      <c r="A926" s="132"/>
      <c r="B926" s="132"/>
      <c r="C926" s="16"/>
      <c r="D926" s="16"/>
      <c r="E926" s="132"/>
      <c r="F926" s="132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spans="1:26" ht="15.6" x14ac:dyDescent="0.3">
      <c r="A927" s="132"/>
      <c r="B927" s="132"/>
      <c r="C927" s="16"/>
      <c r="D927" s="16"/>
      <c r="E927" s="132"/>
      <c r="F927" s="132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spans="1:26" ht="15.6" x14ac:dyDescent="0.3">
      <c r="A928" s="132"/>
      <c r="B928" s="132"/>
      <c r="C928" s="16"/>
      <c r="D928" s="16"/>
      <c r="E928" s="132"/>
      <c r="F928" s="132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spans="1:26" ht="15.6" x14ac:dyDescent="0.3">
      <c r="A929" s="132"/>
      <c r="B929" s="132"/>
      <c r="C929" s="16"/>
      <c r="D929" s="16"/>
      <c r="E929" s="132"/>
      <c r="F929" s="132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spans="1:26" ht="15.6" x14ac:dyDescent="0.3">
      <c r="A930" s="132"/>
      <c r="B930" s="132"/>
      <c r="C930" s="16"/>
      <c r="D930" s="16"/>
      <c r="E930" s="132"/>
      <c r="F930" s="132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spans="1:26" ht="15.6" x14ac:dyDescent="0.3">
      <c r="A931" s="132"/>
      <c r="B931" s="132"/>
      <c r="C931" s="16"/>
      <c r="D931" s="16"/>
      <c r="E931" s="132"/>
      <c r="F931" s="132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spans="1:26" ht="15.6" x14ac:dyDescent="0.3">
      <c r="A932" s="132"/>
      <c r="B932" s="132"/>
      <c r="C932" s="16"/>
      <c r="D932" s="16"/>
      <c r="E932" s="132"/>
      <c r="F932" s="132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spans="1:26" ht="15.6" x14ac:dyDescent="0.3">
      <c r="A933" s="132"/>
      <c r="B933" s="132"/>
      <c r="C933" s="16"/>
      <c r="D933" s="16"/>
      <c r="E933" s="132"/>
      <c r="F933" s="132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spans="1:26" ht="15.6" x14ac:dyDescent="0.3">
      <c r="A934" s="132"/>
      <c r="B934" s="132"/>
      <c r="C934" s="16"/>
      <c r="D934" s="16"/>
      <c r="E934" s="132"/>
      <c r="F934" s="132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spans="1:26" ht="15.6" x14ac:dyDescent="0.3">
      <c r="A935" s="132"/>
      <c r="B935" s="132"/>
      <c r="C935" s="16"/>
      <c r="D935" s="16"/>
      <c r="E935" s="132"/>
      <c r="F935" s="132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spans="1:26" ht="15.6" x14ac:dyDescent="0.3">
      <c r="A936" s="132"/>
      <c r="B936" s="132"/>
      <c r="C936" s="16"/>
      <c r="D936" s="16"/>
      <c r="E936" s="132"/>
      <c r="F936" s="132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spans="1:26" ht="15.6" x14ac:dyDescent="0.3">
      <c r="A937" s="132"/>
      <c r="B937" s="132"/>
      <c r="C937" s="16"/>
      <c r="D937" s="16"/>
      <c r="E937" s="132"/>
      <c r="F937" s="132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spans="1:26" ht="15.6" x14ac:dyDescent="0.3">
      <c r="A938" s="132"/>
      <c r="B938" s="132"/>
      <c r="C938" s="16"/>
      <c r="D938" s="16"/>
      <c r="E938" s="132"/>
      <c r="F938" s="132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spans="1:26" ht="15.6" x14ac:dyDescent="0.3">
      <c r="A939" s="132"/>
      <c r="B939" s="132"/>
      <c r="C939" s="16"/>
      <c r="D939" s="16"/>
      <c r="E939" s="132"/>
      <c r="F939" s="132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spans="1:26" ht="15.6" x14ac:dyDescent="0.3">
      <c r="A940" s="132"/>
      <c r="B940" s="132"/>
      <c r="C940" s="16"/>
      <c r="D940" s="16"/>
      <c r="E940" s="132"/>
      <c r="F940" s="132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spans="1:26" ht="15.6" x14ac:dyDescent="0.3">
      <c r="A941" s="132"/>
      <c r="B941" s="132"/>
      <c r="C941" s="16"/>
      <c r="D941" s="16"/>
      <c r="E941" s="132"/>
      <c r="F941" s="132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spans="1:26" ht="15.6" x14ac:dyDescent="0.3">
      <c r="A942" s="132"/>
      <c r="B942" s="132"/>
      <c r="C942" s="16"/>
      <c r="D942" s="16"/>
      <c r="E942" s="132"/>
      <c r="F942" s="132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spans="1:26" ht="15.6" x14ac:dyDescent="0.3">
      <c r="A943" s="132"/>
      <c r="B943" s="132"/>
      <c r="C943" s="16"/>
      <c r="D943" s="16"/>
      <c r="E943" s="132"/>
      <c r="F943" s="132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spans="1:26" ht="15.6" x14ac:dyDescent="0.3">
      <c r="A944" s="132"/>
      <c r="B944" s="132"/>
      <c r="C944" s="16"/>
      <c r="D944" s="16"/>
      <c r="E944" s="132"/>
      <c r="F944" s="132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spans="1:26" ht="15.6" x14ac:dyDescent="0.3">
      <c r="A945" s="132"/>
      <c r="B945" s="132"/>
      <c r="C945" s="16"/>
      <c r="D945" s="16"/>
      <c r="E945" s="132"/>
      <c r="F945" s="132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spans="1:26" ht="15.6" x14ac:dyDescent="0.3">
      <c r="A946" s="132"/>
      <c r="B946" s="132"/>
      <c r="C946" s="16"/>
      <c r="D946" s="16"/>
      <c r="E946" s="132"/>
      <c r="F946" s="132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spans="1:26" ht="15.6" x14ac:dyDescent="0.3">
      <c r="A947" s="132"/>
      <c r="B947" s="132"/>
      <c r="C947" s="16"/>
      <c r="D947" s="16"/>
      <c r="E947" s="132"/>
      <c r="F947" s="132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spans="1:26" ht="15.6" x14ac:dyDescent="0.3">
      <c r="A948" s="132"/>
      <c r="B948" s="132"/>
      <c r="C948" s="16"/>
      <c r="D948" s="16"/>
      <c r="E948" s="132"/>
      <c r="F948" s="132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spans="1:26" ht="15.6" x14ac:dyDescent="0.3">
      <c r="A949" s="132"/>
      <c r="B949" s="132"/>
      <c r="C949" s="16"/>
      <c r="D949" s="16"/>
      <c r="E949" s="132"/>
      <c r="F949" s="132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spans="1:26" ht="15.6" x14ac:dyDescent="0.3">
      <c r="A950" s="132"/>
      <c r="B950" s="132"/>
      <c r="C950" s="16"/>
      <c r="D950" s="16"/>
      <c r="E950" s="132"/>
      <c r="F950" s="132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spans="1:26" ht="15.6" x14ac:dyDescent="0.3">
      <c r="A951" s="132"/>
      <c r="B951" s="132"/>
      <c r="C951" s="16"/>
      <c r="D951" s="16"/>
      <c r="E951" s="132"/>
      <c r="F951" s="132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spans="1:26" ht="15.6" x14ac:dyDescent="0.3">
      <c r="A952" s="132"/>
      <c r="B952" s="132"/>
      <c r="C952" s="16"/>
      <c r="D952" s="16"/>
      <c r="E952" s="132"/>
      <c r="F952" s="132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spans="1:26" ht="15.6" x14ac:dyDescent="0.3">
      <c r="A953" s="132"/>
      <c r="B953" s="132"/>
      <c r="C953" s="16"/>
      <c r="D953" s="16"/>
      <c r="E953" s="132"/>
      <c r="F953" s="132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spans="1:26" ht="15.6" x14ac:dyDescent="0.3">
      <c r="A954" s="132"/>
      <c r="B954" s="132"/>
      <c r="C954" s="16"/>
      <c r="D954" s="16"/>
      <c r="E954" s="132"/>
      <c r="F954" s="132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spans="1:26" ht="15.6" x14ac:dyDescent="0.3">
      <c r="A955" s="132"/>
      <c r="B955" s="132"/>
      <c r="C955" s="16"/>
      <c r="D955" s="16"/>
      <c r="E955" s="132"/>
      <c r="F955" s="132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spans="1:26" ht="15.6" x14ac:dyDescent="0.3">
      <c r="A956" s="132"/>
      <c r="B956" s="132"/>
      <c r="C956" s="16"/>
      <c r="D956" s="16"/>
      <c r="E956" s="132"/>
      <c r="F956" s="132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spans="1:26" ht="15.6" x14ac:dyDescent="0.3">
      <c r="A957" s="132"/>
      <c r="B957" s="132"/>
      <c r="C957" s="16"/>
      <c r="D957" s="16"/>
      <c r="E957" s="132"/>
      <c r="F957" s="132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spans="1:26" ht="15.6" x14ac:dyDescent="0.3">
      <c r="A958" s="132"/>
      <c r="B958" s="132"/>
      <c r="C958" s="16"/>
      <c r="D958" s="16"/>
      <c r="E958" s="132"/>
      <c r="F958" s="132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spans="1:26" ht="15.6" x14ac:dyDescent="0.3">
      <c r="A959" s="132"/>
      <c r="B959" s="132"/>
      <c r="C959" s="16"/>
      <c r="D959" s="16"/>
      <c r="E959" s="132"/>
      <c r="F959" s="132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spans="1:26" ht="15.6" x14ac:dyDescent="0.3">
      <c r="A960" s="132"/>
      <c r="B960" s="132"/>
      <c r="C960" s="16"/>
      <c r="D960" s="16"/>
      <c r="E960" s="132"/>
      <c r="F960" s="132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spans="1:26" ht="15.6" x14ac:dyDescent="0.3">
      <c r="A961" s="132"/>
      <c r="B961" s="132"/>
      <c r="C961" s="16"/>
      <c r="D961" s="16"/>
      <c r="E961" s="132"/>
      <c r="F961" s="132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spans="1:26" ht="15.6" x14ac:dyDescent="0.3">
      <c r="A962" s="132"/>
      <c r="B962" s="132"/>
      <c r="C962" s="16"/>
      <c r="D962" s="16"/>
      <c r="E962" s="132"/>
      <c r="F962" s="132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spans="1:26" ht="15.6" x14ac:dyDescent="0.3">
      <c r="A963" s="132"/>
      <c r="B963" s="132"/>
      <c r="C963" s="16"/>
      <c r="D963" s="16"/>
      <c r="E963" s="132"/>
      <c r="F963" s="132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spans="1:26" ht="15.6" x14ac:dyDescent="0.3">
      <c r="A964" s="132"/>
      <c r="B964" s="132"/>
      <c r="C964" s="16"/>
      <c r="D964" s="16"/>
      <c r="E964" s="132"/>
      <c r="F964" s="132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spans="1:26" ht="15.6" x14ac:dyDescent="0.3">
      <c r="A965" s="132"/>
      <c r="B965" s="132"/>
      <c r="C965" s="16"/>
      <c r="D965" s="16"/>
      <c r="E965" s="132"/>
      <c r="F965" s="132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spans="1:26" ht="15.6" x14ac:dyDescent="0.3">
      <c r="A966" s="132"/>
      <c r="B966" s="132"/>
      <c r="C966" s="16"/>
      <c r="D966" s="16"/>
      <c r="E966" s="132"/>
      <c r="F966" s="132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spans="1:26" ht="15.6" x14ac:dyDescent="0.3">
      <c r="A967" s="132"/>
      <c r="B967" s="132"/>
      <c r="C967" s="16"/>
      <c r="D967" s="16"/>
      <c r="E967" s="132"/>
      <c r="F967" s="132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spans="1:26" ht="15.6" x14ac:dyDescent="0.3">
      <c r="A968" s="132"/>
      <c r="B968" s="132"/>
      <c r="C968" s="16"/>
      <c r="D968" s="16"/>
      <c r="E968" s="132"/>
      <c r="F968" s="132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spans="1:26" ht="15.6" x14ac:dyDescent="0.3">
      <c r="A969" s="132"/>
      <c r="B969" s="132"/>
      <c r="C969" s="16"/>
      <c r="D969" s="16"/>
      <c r="E969" s="132"/>
      <c r="F969" s="132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spans="1:26" ht="15.6" x14ac:dyDescent="0.3">
      <c r="A970" s="132"/>
      <c r="B970" s="132"/>
      <c r="C970" s="16"/>
      <c r="D970" s="16"/>
      <c r="E970" s="132"/>
      <c r="F970" s="132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26" ht="15.6" x14ac:dyDescent="0.3">
      <c r="A971" s="132"/>
      <c r="B971" s="132"/>
      <c r="C971" s="16"/>
      <c r="D971" s="16"/>
      <c r="E971" s="132"/>
      <c r="F971" s="132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spans="1:26" ht="15.6" x14ac:dyDescent="0.3">
      <c r="A972" s="132"/>
      <c r="B972" s="132"/>
      <c r="C972" s="16"/>
      <c r="D972" s="16"/>
      <c r="E972" s="132"/>
      <c r="F972" s="132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spans="1:26" ht="15.6" x14ac:dyDescent="0.3">
      <c r="A973" s="132"/>
      <c r="B973" s="132"/>
      <c r="C973" s="16"/>
      <c r="D973" s="16"/>
      <c r="E973" s="132"/>
      <c r="F973" s="132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spans="1:26" ht="15.6" x14ac:dyDescent="0.3">
      <c r="A974" s="132"/>
      <c r="B974" s="132"/>
      <c r="C974" s="16"/>
      <c r="D974" s="16"/>
      <c r="E974" s="132"/>
      <c r="F974" s="132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spans="1:26" ht="15.6" x14ac:dyDescent="0.3">
      <c r="A975" s="132"/>
      <c r="B975" s="132"/>
      <c r="C975" s="16"/>
      <c r="D975" s="16"/>
      <c r="E975" s="132"/>
      <c r="F975" s="132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spans="1:26" ht="15.6" x14ac:dyDescent="0.3">
      <c r="A976" s="132"/>
      <c r="B976" s="132"/>
      <c r="C976" s="16"/>
      <c r="D976" s="16"/>
      <c r="E976" s="132"/>
      <c r="F976" s="132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spans="1:26" ht="15.6" x14ac:dyDescent="0.3">
      <c r="A977" s="132"/>
      <c r="B977" s="132"/>
      <c r="C977" s="16"/>
      <c r="D977" s="16"/>
      <c r="E977" s="132"/>
      <c r="F977" s="132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spans="1:26" ht="15.6" x14ac:dyDescent="0.3">
      <c r="A978" s="132"/>
      <c r="B978" s="132"/>
      <c r="C978" s="16"/>
      <c r="D978" s="16"/>
      <c r="E978" s="132"/>
      <c r="F978" s="132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spans="1:26" ht="15.6" x14ac:dyDescent="0.3">
      <c r="A979" s="132"/>
      <c r="B979" s="132"/>
      <c r="C979" s="16"/>
      <c r="D979" s="16"/>
      <c r="E979" s="132"/>
      <c r="F979" s="132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spans="1:26" ht="15.6" x14ac:dyDescent="0.3">
      <c r="A980" s="132"/>
      <c r="B980" s="132"/>
      <c r="C980" s="16"/>
      <c r="D980" s="16"/>
      <c r="E980" s="132"/>
      <c r="F980" s="132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spans="1:26" ht="15.6" x14ac:dyDescent="0.3">
      <c r="A981" s="132"/>
      <c r="B981" s="132"/>
      <c r="C981" s="16"/>
      <c r="D981" s="16"/>
      <c r="E981" s="132"/>
      <c r="F981" s="132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spans="1:26" ht="15.6" x14ac:dyDescent="0.3">
      <c r="A982" s="132"/>
      <c r="B982" s="132"/>
      <c r="C982" s="16"/>
      <c r="D982" s="16"/>
      <c r="E982" s="132"/>
      <c r="F982" s="132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spans="1:26" ht="15.6" x14ac:dyDescent="0.3">
      <c r="A983" s="132"/>
      <c r="B983" s="132"/>
      <c r="C983" s="16"/>
      <c r="D983" s="16"/>
      <c r="E983" s="132"/>
      <c r="F983" s="132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spans="1:26" ht="15.6" x14ac:dyDescent="0.3">
      <c r="A984" s="132"/>
      <c r="B984" s="132"/>
      <c r="C984" s="16"/>
      <c r="D984" s="16"/>
      <c r="E984" s="132"/>
      <c r="F984" s="132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spans="1:26" ht="15.6" x14ac:dyDescent="0.3">
      <c r="A985" s="132"/>
      <c r="B985" s="132"/>
      <c r="C985" s="16"/>
      <c r="D985" s="16"/>
      <c r="E985" s="132"/>
      <c r="F985" s="132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spans="1:26" ht="15.6" x14ac:dyDescent="0.3">
      <c r="A986" s="132"/>
      <c r="B986" s="132"/>
      <c r="C986" s="16"/>
      <c r="D986" s="16"/>
      <c r="E986" s="132"/>
      <c r="F986" s="132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spans="1:26" ht="15.6" x14ac:dyDescent="0.3">
      <c r="A987" s="132"/>
      <c r="B987" s="132"/>
      <c r="C987" s="16"/>
      <c r="D987" s="16"/>
      <c r="E987" s="132"/>
      <c r="F987" s="132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spans="1:26" ht="15.6" x14ac:dyDescent="0.3">
      <c r="A988" s="132"/>
      <c r="B988" s="132"/>
      <c r="C988" s="16"/>
      <c r="D988" s="16"/>
      <c r="E988" s="132"/>
      <c r="F988" s="132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spans="1:26" ht="15.6" x14ac:dyDescent="0.3">
      <c r="A989" s="132"/>
      <c r="B989" s="132"/>
      <c r="C989" s="16"/>
      <c r="D989" s="16"/>
      <c r="E989" s="132"/>
      <c r="F989" s="132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spans="1:26" ht="15.6" x14ac:dyDescent="0.3">
      <c r="A990" s="132"/>
      <c r="B990" s="132"/>
      <c r="C990" s="16"/>
      <c r="D990" s="16"/>
      <c r="E990" s="132"/>
      <c r="F990" s="132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spans="1:26" ht="15.6" x14ac:dyDescent="0.3">
      <c r="A991" s="132"/>
      <c r="B991" s="132"/>
      <c r="C991" s="16"/>
      <c r="D991" s="16"/>
      <c r="E991" s="132"/>
      <c r="F991" s="132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spans="1:26" ht="15.6" x14ac:dyDescent="0.3">
      <c r="A992" s="132"/>
      <c r="B992" s="132"/>
      <c r="C992" s="16"/>
      <c r="D992" s="16"/>
      <c r="E992" s="132"/>
      <c r="F992" s="132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spans="1:26" ht="15.6" x14ac:dyDescent="0.3">
      <c r="A993" s="132"/>
      <c r="B993" s="132"/>
      <c r="C993" s="16"/>
      <c r="D993" s="16"/>
      <c r="E993" s="132"/>
      <c r="F993" s="132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spans="1:26" ht="15.6" x14ac:dyDescent="0.3">
      <c r="A994" s="132"/>
      <c r="B994" s="132"/>
      <c r="C994" s="16"/>
      <c r="D994" s="16"/>
      <c r="E994" s="132"/>
      <c r="F994" s="132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spans="1:26" ht="15.6" x14ac:dyDescent="0.3">
      <c r="A995" s="132"/>
      <c r="B995" s="132"/>
      <c r="C995" s="16"/>
      <c r="D995" s="16"/>
      <c r="E995" s="132"/>
      <c r="F995" s="132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spans="1:26" ht="15.6" x14ac:dyDescent="0.3">
      <c r="A996" s="132"/>
      <c r="B996" s="132"/>
      <c r="C996" s="16"/>
      <c r="D996" s="16"/>
      <c r="E996" s="132"/>
      <c r="F996" s="132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spans="1:26" ht="15.6" x14ac:dyDescent="0.3">
      <c r="A997" s="132"/>
      <c r="B997" s="132"/>
      <c r="C997" s="16"/>
      <c r="D997" s="16"/>
      <c r="E997" s="132"/>
      <c r="F997" s="132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 spans="1:26" ht="15.6" x14ac:dyDescent="0.3">
      <c r="A998" s="132"/>
      <c r="B998" s="132"/>
      <c r="C998" s="16"/>
      <c r="D998" s="16"/>
      <c r="E998" s="132"/>
      <c r="F998" s="132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 spans="1:26" ht="15.6" x14ac:dyDescent="0.3">
      <c r="A999" s="132"/>
      <c r="B999" s="132"/>
      <c r="C999" s="16"/>
      <c r="D999" s="16"/>
      <c r="E999" s="132"/>
      <c r="F999" s="132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 spans="1:26" ht="15.6" x14ac:dyDescent="0.3">
      <c r="A1000" s="132"/>
      <c r="B1000" s="132"/>
      <c r="C1000" s="16"/>
      <c r="D1000" s="16"/>
      <c r="E1000" s="132"/>
      <c r="F1000" s="132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</sheetData>
  <mergeCells count="16">
    <mergeCell ref="A47:E47"/>
    <mergeCell ref="B50:H50"/>
    <mergeCell ref="B60:E60"/>
    <mergeCell ref="B61:E61"/>
    <mergeCell ref="B52:H52"/>
    <mergeCell ref="B54:H54"/>
    <mergeCell ref="B55:E55"/>
    <mergeCell ref="B56:E56"/>
    <mergeCell ref="B57:E57"/>
    <mergeCell ref="B58:E58"/>
    <mergeCell ref="B59:E59"/>
    <mergeCell ref="A1:D1"/>
    <mergeCell ref="A2:D2"/>
    <mergeCell ref="A4:D4"/>
    <mergeCell ref="A5:D5"/>
    <mergeCell ref="A6:D6"/>
  </mergeCells>
  <dataValidations count="2">
    <dataValidation type="decimal" allowBlank="1" showInputMessage="1" showErrorMessage="1" prompt="Невалиден формат - Стойността в клетката трябва да съдържа число._x000a__x000a_За да коригирате натиснете Retry. За да се откажете натиснете Cancel." sqref="C18:D19 C40:D40">
      <formula1>-999999999999999</formula1>
      <formula2>999999999</formula2>
    </dataValidation>
    <dataValidation type="decimal" allowBlank="1" showInputMessage="1" showErrorMessage="1" prompt="Невалиден формат - Стойността в клетката може да съдържа само положително число._x000a__x000a_За да коригирате натиснете Retry. За да се откажете натиснете Cancel." sqref="G12:H15 C12:D17 G18:H19 G22:H26 G34:H35 C41:D41 C43:D43 G43:H43">
      <formula1>0</formula1>
      <formula2>9999999999999990</formula2>
    </dataValidation>
  </dataValidations>
  <printOptions horizontalCentered="1" verticalCentered="1"/>
  <pageMargins left="0.31496062992125984" right="0.23622047244094491" top="0.59055118110236227" bottom="0.39370078740157483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57"/>
  <sheetViews>
    <sheetView tabSelected="1" workbookViewId="0">
      <selection activeCell="A7" sqref="A7:XFD7"/>
    </sheetView>
  </sheetViews>
  <sheetFormatPr defaultRowHeight="13.8" x14ac:dyDescent="0.25"/>
  <cols>
    <col min="2" max="2" width="29.69921875" customWidth="1"/>
    <col min="3" max="3" width="20.09765625" customWidth="1"/>
    <col min="4" max="4" width="21" customWidth="1"/>
    <col min="5" max="5" width="17.5" customWidth="1"/>
    <col min="6" max="6" width="16.5" customWidth="1"/>
    <col min="7" max="7" width="17.59765625" customWidth="1"/>
    <col min="8" max="8" width="14.8984375" customWidth="1"/>
    <col min="9" max="9" width="15.3984375" customWidth="1"/>
    <col min="10" max="10" width="20.59765625" customWidth="1"/>
  </cols>
  <sheetData>
    <row r="1" spans="1:94" ht="14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714</v>
      </c>
      <c r="H1" s="1" t="s">
        <v>715</v>
      </c>
      <c r="I1" s="1" t="s">
        <v>6</v>
      </c>
      <c r="J1" s="1" t="s">
        <v>7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" t="s">
        <v>30</v>
      </c>
      <c r="AC1" s="1" t="s">
        <v>31</v>
      </c>
      <c r="AD1" s="1" t="s">
        <v>32</v>
      </c>
      <c r="AE1" s="1" t="s">
        <v>33</v>
      </c>
      <c r="AF1" s="1" t="s">
        <v>34</v>
      </c>
      <c r="AG1" s="1" t="s">
        <v>35</v>
      </c>
      <c r="AH1" s="1" t="s">
        <v>36</v>
      </c>
      <c r="AI1" s="1" t="s">
        <v>37</v>
      </c>
      <c r="AJ1" s="1" t="s">
        <v>38</v>
      </c>
      <c r="AK1" s="1" t="s">
        <v>39</v>
      </c>
      <c r="AL1" s="1" t="s">
        <v>40</v>
      </c>
      <c r="AM1" s="1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  <c r="AW1" s="1" t="s">
        <v>51</v>
      </c>
      <c r="AX1" s="1" t="s">
        <v>52</v>
      </c>
      <c r="AY1" s="1" t="s">
        <v>53</v>
      </c>
      <c r="AZ1" s="1" t="s">
        <v>54</v>
      </c>
      <c r="BA1" s="1" t="s">
        <v>55</v>
      </c>
      <c r="BB1" s="1" t="s">
        <v>56</v>
      </c>
      <c r="BC1" s="1" t="s">
        <v>57</v>
      </c>
      <c r="BD1" s="1" t="s">
        <v>58</v>
      </c>
      <c r="BE1" s="1" t="s">
        <v>59</v>
      </c>
      <c r="BF1" s="1" t="s">
        <v>60</v>
      </c>
      <c r="BG1" s="1" t="s">
        <v>61</v>
      </c>
      <c r="BH1" s="1" t="s">
        <v>62</v>
      </c>
      <c r="BI1" s="1" t="s">
        <v>63</v>
      </c>
      <c r="BJ1" s="1" t="s">
        <v>64</v>
      </c>
      <c r="BK1" s="1" t="s">
        <v>65</v>
      </c>
      <c r="BL1" s="1" t="s">
        <v>66</v>
      </c>
      <c r="BM1" s="1" t="s">
        <v>67</v>
      </c>
      <c r="BN1" s="1" t="s">
        <v>68</v>
      </c>
      <c r="BO1" s="1" t="s">
        <v>69</v>
      </c>
      <c r="BP1" s="1" t="s">
        <v>70</v>
      </c>
      <c r="BQ1" s="1" t="s">
        <v>71</v>
      </c>
      <c r="BR1" s="1" t="s">
        <v>72</v>
      </c>
      <c r="BS1" s="1" t="s">
        <v>73</v>
      </c>
      <c r="BT1" s="1" t="s">
        <v>74</v>
      </c>
      <c r="BU1" s="1" t="s">
        <v>75</v>
      </c>
      <c r="BV1" s="1" t="s">
        <v>76</v>
      </c>
      <c r="BW1" s="1" t="s">
        <v>77</v>
      </c>
      <c r="BX1" s="1" t="s">
        <v>78</v>
      </c>
      <c r="BY1" s="1" t="s">
        <v>79</v>
      </c>
      <c r="BZ1" s="1" t="s">
        <v>80</v>
      </c>
      <c r="CA1" s="1" t="s">
        <v>81</v>
      </c>
      <c r="CB1" s="1" t="s">
        <v>82</v>
      </c>
      <c r="CC1" s="1" t="s">
        <v>83</v>
      </c>
      <c r="CD1" s="1" t="s">
        <v>84</v>
      </c>
      <c r="CE1" s="1" t="s">
        <v>85</v>
      </c>
      <c r="CF1" s="1" t="s">
        <v>86</v>
      </c>
      <c r="CG1" s="1" t="s">
        <v>87</v>
      </c>
      <c r="CH1" s="1" t="s">
        <v>88</v>
      </c>
      <c r="CI1" s="1" t="s">
        <v>89</v>
      </c>
      <c r="CJ1" s="1" t="s">
        <v>90</v>
      </c>
      <c r="CK1" s="1" t="s">
        <v>91</v>
      </c>
      <c r="CL1" s="1" t="s">
        <v>92</v>
      </c>
      <c r="CM1" s="1" t="s">
        <v>93</v>
      </c>
      <c r="CN1" s="1" t="s">
        <v>94</v>
      </c>
      <c r="CO1" s="1" t="s">
        <v>95</v>
      </c>
      <c r="CP1" s="1" t="s">
        <v>96</v>
      </c>
    </row>
    <row r="2" spans="1:94" ht="14.4" x14ac:dyDescent="0.3">
      <c r="A2" s="1" t="s">
        <v>97</v>
      </c>
      <c r="B2" s="1" t="s">
        <v>98</v>
      </c>
      <c r="C2" s="2"/>
      <c r="D2" s="2">
        <v>5000</v>
      </c>
      <c r="E2" s="2"/>
      <c r="F2" s="2"/>
      <c r="G2" s="2">
        <f>C2+E2</f>
        <v>0</v>
      </c>
      <c r="H2" s="2">
        <f>D2+F2</f>
        <v>5000</v>
      </c>
      <c r="I2" s="2"/>
      <c r="J2" s="2">
        <v>5000</v>
      </c>
    </row>
    <row r="3" spans="1:94" ht="14.4" x14ac:dyDescent="0.3">
      <c r="A3" s="1" t="s">
        <v>102</v>
      </c>
      <c r="B3" s="1" t="s">
        <v>103</v>
      </c>
      <c r="C3" s="2"/>
      <c r="D3" s="2">
        <v>31430.3</v>
      </c>
      <c r="E3" s="2"/>
      <c r="F3" s="2"/>
      <c r="G3" s="2">
        <f t="shared" ref="G3:G55" si="0">C3+E3</f>
        <v>0</v>
      </c>
      <c r="H3" s="2">
        <f t="shared" ref="H3:H55" si="1">D3+F3</f>
        <v>31430.3</v>
      </c>
      <c r="I3" s="2"/>
      <c r="J3" s="2">
        <v>31430.3</v>
      </c>
    </row>
    <row r="4" spans="1:94" ht="14.4" x14ac:dyDescent="0.3">
      <c r="A4" s="1" t="s">
        <v>104</v>
      </c>
      <c r="B4" s="1" t="s">
        <v>105</v>
      </c>
      <c r="C4" s="2">
        <v>406804.69</v>
      </c>
      <c r="D4" s="2"/>
      <c r="E4" s="2">
        <v>156862.07999999999</v>
      </c>
      <c r="F4" s="2"/>
      <c r="G4" s="2">
        <f t="shared" si="0"/>
        <v>563666.77</v>
      </c>
      <c r="H4" s="2">
        <f t="shared" si="1"/>
        <v>0</v>
      </c>
      <c r="I4" s="2">
        <v>563666.77</v>
      </c>
      <c r="J4" s="2"/>
    </row>
    <row r="5" spans="1:94" ht="14.4" x14ac:dyDescent="0.3">
      <c r="A5" s="1" t="s">
        <v>106</v>
      </c>
      <c r="B5" s="1" t="s">
        <v>107</v>
      </c>
      <c r="C5" s="2"/>
      <c r="D5" s="2">
        <v>533274.18000000005</v>
      </c>
      <c r="E5" s="2"/>
      <c r="F5" s="2"/>
      <c r="G5" s="2">
        <f t="shared" si="0"/>
        <v>0</v>
      </c>
      <c r="H5" s="2">
        <f t="shared" si="1"/>
        <v>533274.18000000005</v>
      </c>
      <c r="I5" s="2"/>
      <c r="J5" s="2">
        <v>533274.18000000005</v>
      </c>
    </row>
    <row r="6" spans="1:94" ht="14.4" x14ac:dyDescent="0.3">
      <c r="A6" s="1" t="s">
        <v>108</v>
      </c>
      <c r="B6" s="1" t="s">
        <v>109</v>
      </c>
      <c r="C6" s="2">
        <v>156862.07999999999</v>
      </c>
      <c r="D6" s="2"/>
      <c r="E6" s="2">
        <v>2684.91</v>
      </c>
      <c r="F6" s="2">
        <v>72336.25</v>
      </c>
      <c r="G6" s="2">
        <f t="shared" si="0"/>
        <v>159546.99</v>
      </c>
      <c r="H6" s="2">
        <f t="shared" si="1"/>
        <v>72336.25</v>
      </c>
      <c r="I6" s="2">
        <v>87210.74</v>
      </c>
      <c r="J6" s="2"/>
      <c r="K6" s="4"/>
      <c r="L6" s="4"/>
    </row>
    <row r="7" spans="1:94" ht="14.4" x14ac:dyDescent="0.3">
      <c r="A7" s="1" t="s">
        <v>110</v>
      </c>
      <c r="B7" s="1" t="s">
        <v>111</v>
      </c>
      <c r="C7" s="2"/>
      <c r="D7" s="2">
        <v>691178</v>
      </c>
      <c r="E7" s="2">
        <v>6000</v>
      </c>
      <c r="F7" s="2">
        <v>21500</v>
      </c>
      <c r="G7" s="2">
        <f t="shared" si="0"/>
        <v>6000</v>
      </c>
      <c r="H7" s="2">
        <f t="shared" si="1"/>
        <v>712678</v>
      </c>
      <c r="I7" s="2"/>
      <c r="J7" s="2">
        <v>706678</v>
      </c>
      <c r="K7" s="4"/>
      <c r="L7" s="4"/>
    </row>
    <row r="8" spans="1:94" ht="14.4" x14ac:dyDescent="0.3">
      <c r="A8" s="1" t="s">
        <v>112</v>
      </c>
      <c r="B8" s="1" t="s">
        <v>113</v>
      </c>
      <c r="C8" s="2">
        <v>22084.76</v>
      </c>
      <c r="D8" s="2"/>
      <c r="E8" s="2"/>
      <c r="F8" s="2"/>
      <c r="G8" s="2">
        <f t="shared" si="0"/>
        <v>22084.76</v>
      </c>
      <c r="H8" s="2">
        <f t="shared" si="1"/>
        <v>0</v>
      </c>
      <c r="I8" s="2">
        <v>22084.76</v>
      </c>
      <c r="J8" s="2"/>
      <c r="K8" s="4"/>
      <c r="L8" s="4"/>
    </row>
    <row r="9" spans="1:94" ht="14.4" x14ac:dyDescent="0.3">
      <c r="A9" s="1" t="s">
        <v>114</v>
      </c>
      <c r="B9" s="1" t="s">
        <v>115</v>
      </c>
      <c r="C9" s="2">
        <v>19763.599999999999</v>
      </c>
      <c r="D9" s="2"/>
      <c r="E9" s="2"/>
      <c r="F9" s="2"/>
      <c r="G9" s="2">
        <f t="shared" si="0"/>
        <v>19763.599999999999</v>
      </c>
      <c r="H9" s="2">
        <f t="shared" si="1"/>
        <v>0</v>
      </c>
      <c r="I9" s="2">
        <v>19763.599999999999</v>
      </c>
      <c r="J9" s="2"/>
      <c r="K9" s="4"/>
      <c r="L9" s="4"/>
    </row>
    <row r="10" spans="1:94" ht="14.4" x14ac:dyDescent="0.3">
      <c r="A10" s="1" t="s">
        <v>116</v>
      </c>
      <c r="B10" s="1" t="s">
        <v>117</v>
      </c>
      <c r="C10" s="2">
        <v>649</v>
      </c>
      <c r="D10" s="2"/>
      <c r="E10" s="2"/>
      <c r="F10" s="2"/>
      <c r="G10" s="2">
        <f t="shared" si="0"/>
        <v>649</v>
      </c>
      <c r="H10" s="2">
        <f t="shared" si="1"/>
        <v>0</v>
      </c>
      <c r="I10" s="2">
        <v>649</v>
      </c>
      <c r="J10" s="2"/>
      <c r="K10" s="4"/>
      <c r="L10" s="4"/>
    </row>
    <row r="11" spans="1:94" ht="14.4" x14ac:dyDescent="0.3">
      <c r="A11" s="1" t="s">
        <v>118</v>
      </c>
      <c r="B11" s="1" t="s">
        <v>119</v>
      </c>
      <c r="C11" s="2">
        <v>3843.79</v>
      </c>
      <c r="D11" s="2"/>
      <c r="E11" s="2"/>
      <c r="F11" s="2"/>
      <c r="G11" s="2">
        <f t="shared" si="0"/>
        <v>3843.79</v>
      </c>
      <c r="H11" s="2">
        <f t="shared" si="1"/>
        <v>0</v>
      </c>
      <c r="I11" s="2">
        <v>3843.79</v>
      </c>
      <c r="J11" s="2"/>
    </row>
    <row r="12" spans="1:94" ht="14.4" x14ac:dyDescent="0.3">
      <c r="A12" s="1" t="s">
        <v>120</v>
      </c>
      <c r="B12" s="1" t="s">
        <v>121</v>
      </c>
      <c r="C12" s="2">
        <v>62324.62</v>
      </c>
      <c r="D12" s="2"/>
      <c r="E12" s="2"/>
      <c r="F12" s="2"/>
      <c r="G12" s="2">
        <f t="shared" si="0"/>
        <v>62324.62</v>
      </c>
      <c r="H12" s="2">
        <f t="shared" si="1"/>
        <v>0</v>
      </c>
      <c r="I12" s="2">
        <v>62324.62</v>
      </c>
      <c r="J12" s="2"/>
    </row>
    <row r="13" spans="1:94" ht="14.4" x14ac:dyDescent="0.3">
      <c r="A13" s="1" t="s">
        <v>123</v>
      </c>
      <c r="B13" s="1" t="s">
        <v>124</v>
      </c>
      <c r="C13" s="2">
        <v>2929.97</v>
      </c>
      <c r="D13" s="2"/>
      <c r="E13" s="2"/>
      <c r="F13" s="2"/>
      <c r="G13" s="2">
        <f t="shared" si="0"/>
        <v>2929.97</v>
      </c>
      <c r="H13" s="2">
        <f t="shared" si="1"/>
        <v>0</v>
      </c>
      <c r="I13" s="2">
        <v>2929.97</v>
      </c>
      <c r="J13" s="2"/>
    </row>
    <row r="14" spans="1:94" ht="14.4" x14ac:dyDescent="0.3">
      <c r="A14" s="1" t="s">
        <v>125</v>
      </c>
      <c r="B14" s="1" t="s">
        <v>126</v>
      </c>
      <c r="C14" s="2">
        <v>30</v>
      </c>
      <c r="D14" s="2"/>
      <c r="E14" s="2"/>
      <c r="F14" s="2"/>
      <c r="G14" s="2">
        <f t="shared" si="0"/>
        <v>30</v>
      </c>
      <c r="H14" s="2">
        <f t="shared" si="1"/>
        <v>0</v>
      </c>
      <c r="I14" s="2">
        <v>30</v>
      </c>
      <c r="J14" s="2"/>
    </row>
    <row r="15" spans="1:94" ht="14.4" x14ac:dyDescent="0.3">
      <c r="A15" s="1" t="s">
        <v>127</v>
      </c>
      <c r="B15" s="1" t="s">
        <v>128</v>
      </c>
      <c r="C15" s="2"/>
      <c r="D15" s="2">
        <v>55638.01</v>
      </c>
      <c r="E15" s="2"/>
      <c r="F15" s="2">
        <v>11031.28</v>
      </c>
      <c r="G15" s="2">
        <f t="shared" si="0"/>
        <v>0</v>
      </c>
      <c r="H15" s="2">
        <f t="shared" si="1"/>
        <v>66669.290000000008</v>
      </c>
      <c r="I15" s="2"/>
      <c r="J15" s="2">
        <v>66669.289999999994</v>
      </c>
    </row>
    <row r="16" spans="1:94" ht="14.4" x14ac:dyDescent="0.3">
      <c r="A16" s="1" t="s">
        <v>139</v>
      </c>
      <c r="B16" s="1" t="s">
        <v>140</v>
      </c>
      <c r="C16" s="2"/>
      <c r="D16" s="2">
        <v>2929.97</v>
      </c>
      <c r="E16" s="2"/>
      <c r="F16" s="2"/>
      <c r="G16" s="2">
        <f t="shared" si="0"/>
        <v>0</v>
      </c>
      <c r="H16" s="2">
        <f t="shared" si="1"/>
        <v>2929.97</v>
      </c>
      <c r="I16" s="2"/>
      <c r="J16" s="2">
        <v>2929.97</v>
      </c>
    </row>
    <row r="17" spans="1:94" ht="14.4" x14ac:dyDescent="0.3">
      <c r="A17" s="1" t="s">
        <v>143</v>
      </c>
      <c r="B17" s="1" t="s">
        <v>144</v>
      </c>
      <c r="C17" s="2">
        <v>467284.23</v>
      </c>
      <c r="D17" s="2"/>
      <c r="E17" s="2">
        <v>1389190.93</v>
      </c>
      <c r="F17" s="2">
        <v>1515299.72</v>
      </c>
      <c r="G17" s="2">
        <f t="shared" si="0"/>
        <v>1856475.16</v>
      </c>
      <c r="H17" s="2">
        <f t="shared" si="1"/>
        <v>1515299.72</v>
      </c>
      <c r="I17" s="2">
        <v>341175.44</v>
      </c>
      <c r="J17" s="2"/>
    </row>
    <row r="18" spans="1:94" ht="14.4" x14ac:dyDescent="0.3">
      <c r="A18" s="1" t="s">
        <v>155</v>
      </c>
      <c r="B18" s="1" t="s">
        <v>156</v>
      </c>
      <c r="C18" s="2">
        <v>18179.98</v>
      </c>
      <c r="D18" s="2"/>
      <c r="E18" s="2">
        <v>2015566.54</v>
      </c>
      <c r="F18" s="2">
        <v>1944355.82</v>
      </c>
      <c r="G18" s="2">
        <f t="shared" si="0"/>
        <v>2033746.52</v>
      </c>
      <c r="H18" s="2">
        <f t="shared" si="1"/>
        <v>1944355.82</v>
      </c>
      <c r="I18" s="2">
        <v>89390.7</v>
      </c>
      <c r="J18" s="2"/>
    </row>
    <row r="19" spans="1:94" ht="14.4" x14ac:dyDescent="0.3">
      <c r="A19" s="1" t="s">
        <v>165</v>
      </c>
      <c r="B19" s="1" t="s">
        <v>166</v>
      </c>
      <c r="C19" s="2"/>
      <c r="D19" s="2">
        <v>296394.78999999998</v>
      </c>
      <c r="E19" s="2">
        <v>1784027.55</v>
      </c>
      <c r="F19" s="2">
        <v>1615229.55</v>
      </c>
      <c r="G19" s="2">
        <f t="shared" si="0"/>
        <v>1784027.55</v>
      </c>
      <c r="H19" s="2">
        <f t="shared" si="1"/>
        <v>1911624.34</v>
      </c>
      <c r="I19" s="2"/>
      <c r="J19" s="2">
        <v>127596.79</v>
      </c>
    </row>
    <row r="20" spans="1:94" ht="14.4" x14ac:dyDescent="0.3">
      <c r="A20" s="1" t="s">
        <v>167</v>
      </c>
      <c r="B20" s="1" t="s">
        <v>168</v>
      </c>
      <c r="C20" s="2">
        <v>2520</v>
      </c>
      <c r="D20" s="2"/>
      <c r="E20" s="2"/>
      <c r="F20" s="2"/>
      <c r="G20" s="2">
        <f t="shared" si="0"/>
        <v>2520</v>
      </c>
      <c r="H20" s="2">
        <f t="shared" si="1"/>
        <v>0</v>
      </c>
      <c r="I20" s="2">
        <v>2520</v>
      </c>
      <c r="J20" s="2"/>
    </row>
    <row r="21" spans="1:94" ht="14.4" x14ac:dyDescent="0.3">
      <c r="A21" s="1" t="s">
        <v>171</v>
      </c>
      <c r="B21" s="1" t="s">
        <v>172</v>
      </c>
      <c r="C21" s="2"/>
      <c r="D21" s="2">
        <v>3759.05</v>
      </c>
      <c r="E21" s="2"/>
      <c r="F21" s="2">
        <v>5949.35</v>
      </c>
      <c r="G21" s="2">
        <f t="shared" si="0"/>
        <v>0</v>
      </c>
      <c r="H21" s="2">
        <f t="shared" si="1"/>
        <v>9708.4000000000015</v>
      </c>
      <c r="I21" s="2"/>
      <c r="J21" s="2">
        <v>9708.4</v>
      </c>
    </row>
    <row r="22" spans="1:94" ht="14.4" x14ac:dyDescent="0.3">
      <c r="A22" s="1" t="s">
        <v>173</v>
      </c>
      <c r="B22" s="1" t="s">
        <v>174</v>
      </c>
      <c r="C22" s="2">
        <v>180601.75</v>
      </c>
      <c r="D22" s="2"/>
      <c r="E22" s="2">
        <v>2427502.2200000002</v>
      </c>
      <c r="F22" s="2">
        <v>2430893.25</v>
      </c>
      <c r="G22" s="2">
        <f t="shared" si="0"/>
        <v>2608103.9700000002</v>
      </c>
      <c r="H22" s="2">
        <f t="shared" si="1"/>
        <v>2430893.25</v>
      </c>
      <c r="I22" s="2">
        <v>177210.72</v>
      </c>
      <c r="J22" s="2"/>
    </row>
    <row r="23" spans="1:94" ht="14.4" x14ac:dyDescent="0.3">
      <c r="A23" s="1" t="s">
        <v>175</v>
      </c>
      <c r="B23" s="1" t="s">
        <v>176</v>
      </c>
      <c r="C23" s="2"/>
      <c r="D23" s="2">
        <v>40980.31</v>
      </c>
      <c r="E23" s="2">
        <v>351315.83</v>
      </c>
      <c r="F23" s="2">
        <v>427285.29</v>
      </c>
      <c r="G23" s="2">
        <f t="shared" si="0"/>
        <v>351315.83</v>
      </c>
      <c r="H23" s="2">
        <f t="shared" si="1"/>
        <v>468265.6</v>
      </c>
      <c r="I23" s="2"/>
      <c r="J23" s="2">
        <v>116949.77</v>
      </c>
    </row>
    <row r="24" spans="1:94" ht="14.4" x14ac:dyDescent="0.3">
      <c r="A24" s="1" t="s">
        <v>179</v>
      </c>
      <c r="B24" s="1" t="s">
        <v>180</v>
      </c>
      <c r="C24" s="2"/>
      <c r="D24" s="2"/>
      <c r="E24" s="2">
        <v>540.48</v>
      </c>
      <c r="F24" s="2">
        <v>508.31</v>
      </c>
      <c r="G24" s="2">
        <f t="shared" si="0"/>
        <v>540.48</v>
      </c>
      <c r="H24" s="2">
        <f t="shared" si="1"/>
        <v>508.31</v>
      </c>
      <c r="I24" s="2">
        <v>32.17</v>
      </c>
      <c r="J24" s="2"/>
    </row>
    <row r="25" spans="1:94" ht="14.4" x14ac:dyDescent="0.3">
      <c r="A25" s="1" t="s">
        <v>181</v>
      </c>
      <c r="B25" s="2" t="s">
        <v>182</v>
      </c>
      <c r="C25" s="2">
        <v>15955.66</v>
      </c>
      <c r="D25" s="2"/>
      <c r="E25" s="2"/>
      <c r="F25" s="2"/>
      <c r="G25" s="2">
        <f t="shared" si="0"/>
        <v>15955.66</v>
      </c>
      <c r="H25" s="2">
        <f t="shared" si="1"/>
        <v>0</v>
      </c>
      <c r="I25" s="2">
        <v>15955.66</v>
      </c>
      <c r="J25" s="2"/>
      <c r="K25" s="2"/>
      <c r="L25" s="2"/>
      <c r="M25" s="2"/>
    </row>
    <row r="26" spans="1:94" ht="14.4" x14ac:dyDescent="0.3">
      <c r="A26" s="1" t="s">
        <v>183</v>
      </c>
      <c r="B26" s="2" t="s">
        <v>184</v>
      </c>
      <c r="C26" s="2">
        <v>189.5</v>
      </c>
      <c r="D26" s="2"/>
      <c r="E26" s="2"/>
      <c r="F26" s="2"/>
      <c r="G26" s="2">
        <f t="shared" si="0"/>
        <v>189.5</v>
      </c>
      <c r="H26" s="2">
        <f t="shared" si="1"/>
        <v>0</v>
      </c>
      <c r="I26" s="2">
        <v>189.5</v>
      </c>
      <c r="J26" s="2"/>
      <c r="K26" s="2"/>
      <c r="L26" s="2"/>
      <c r="M26" s="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</row>
    <row r="27" spans="1:94" ht="14.4" x14ac:dyDescent="0.3">
      <c r="A27" s="1" t="s">
        <v>189</v>
      </c>
      <c r="B27" s="2" t="s">
        <v>190</v>
      </c>
      <c r="C27" s="2"/>
      <c r="D27" s="2">
        <v>60873.78</v>
      </c>
      <c r="E27" s="2">
        <v>1005832.63</v>
      </c>
      <c r="F27" s="2">
        <v>989023.04</v>
      </c>
      <c r="G27" s="2">
        <f t="shared" si="0"/>
        <v>1005832.63</v>
      </c>
      <c r="H27" s="2">
        <f t="shared" si="1"/>
        <v>1049896.82</v>
      </c>
      <c r="I27" s="2"/>
      <c r="J27" s="2">
        <v>44064.19</v>
      </c>
      <c r="K27" s="2"/>
      <c r="L27" s="2"/>
      <c r="M27" s="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</row>
    <row r="28" spans="1:94" ht="14.4" x14ac:dyDescent="0.3">
      <c r="A28" s="1" t="s">
        <v>200</v>
      </c>
      <c r="B28" s="2" t="s">
        <v>201</v>
      </c>
      <c r="C28" s="2"/>
      <c r="D28" s="2">
        <v>14701.97</v>
      </c>
      <c r="E28" s="2">
        <v>26609.03</v>
      </c>
      <c r="F28" s="2">
        <v>33223.339999999997</v>
      </c>
      <c r="G28" s="2">
        <f t="shared" si="0"/>
        <v>26609.03</v>
      </c>
      <c r="H28" s="2">
        <f t="shared" si="1"/>
        <v>47925.31</v>
      </c>
      <c r="I28" s="2"/>
      <c r="J28" s="2">
        <v>21316.28</v>
      </c>
      <c r="K28" s="2"/>
      <c r="L28" s="2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</row>
    <row r="29" spans="1:94" ht="14.4" x14ac:dyDescent="0.3">
      <c r="A29" s="1" t="s">
        <v>210</v>
      </c>
      <c r="B29" s="2" t="s">
        <v>211</v>
      </c>
      <c r="C29" s="2">
        <v>267.56</v>
      </c>
      <c r="D29" s="2"/>
      <c r="E29" s="2">
        <v>89927.82</v>
      </c>
      <c r="F29" s="2">
        <v>89927.82</v>
      </c>
      <c r="G29" s="2">
        <f t="shared" si="0"/>
        <v>90195.38</v>
      </c>
      <c r="H29" s="2">
        <f t="shared" si="1"/>
        <v>89927.82</v>
      </c>
      <c r="I29" s="2">
        <v>267.56</v>
      </c>
      <c r="J29" s="2"/>
      <c r="K29" s="2"/>
      <c r="L29" s="2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</row>
    <row r="30" spans="1:94" ht="14.4" x14ac:dyDescent="0.3">
      <c r="A30" s="1" t="s">
        <v>213</v>
      </c>
      <c r="B30" s="2" t="s">
        <v>214</v>
      </c>
      <c r="C30" s="2"/>
      <c r="D30" s="2">
        <v>37382.33</v>
      </c>
      <c r="E30" s="2">
        <v>83280.34</v>
      </c>
      <c r="F30" s="2">
        <v>74828.44</v>
      </c>
      <c r="G30" s="2">
        <f t="shared" si="0"/>
        <v>83280.34</v>
      </c>
      <c r="H30" s="2">
        <f t="shared" si="1"/>
        <v>112210.77</v>
      </c>
      <c r="I30" s="2"/>
      <c r="J30" s="2">
        <v>28930.43</v>
      </c>
      <c r="K30" s="2"/>
      <c r="L30" s="2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</row>
    <row r="31" spans="1:94" ht="14.4" x14ac:dyDescent="0.3">
      <c r="A31" s="1" t="s">
        <v>217</v>
      </c>
      <c r="B31" s="2" t="s">
        <v>218</v>
      </c>
      <c r="C31" s="2"/>
      <c r="D31" s="2">
        <v>8633.98</v>
      </c>
      <c r="E31" s="2">
        <v>19074.400000000001</v>
      </c>
      <c r="F31" s="2">
        <v>17008.419999999998</v>
      </c>
      <c r="G31" s="2">
        <f t="shared" si="0"/>
        <v>19074.400000000001</v>
      </c>
      <c r="H31" s="2">
        <f t="shared" si="1"/>
        <v>25642.399999999998</v>
      </c>
      <c r="I31" s="2"/>
      <c r="J31" s="2">
        <v>6568</v>
      </c>
      <c r="K31" s="2"/>
      <c r="L31" s="2"/>
      <c r="M31" s="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</row>
    <row r="32" spans="1:94" ht="14.4" x14ac:dyDescent="0.3">
      <c r="A32" s="1" t="s">
        <v>221</v>
      </c>
      <c r="B32" s="2" t="s">
        <v>222</v>
      </c>
      <c r="C32" s="2"/>
      <c r="D32" s="2">
        <v>15682.65</v>
      </c>
      <c r="E32" s="2">
        <v>34541.019999999997</v>
      </c>
      <c r="F32" s="2">
        <v>31454.31</v>
      </c>
      <c r="G32" s="2">
        <f t="shared" si="0"/>
        <v>34541.019999999997</v>
      </c>
      <c r="H32" s="2">
        <f t="shared" si="1"/>
        <v>47136.959999999999</v>
      </c>
      <c r="I32" s="2"/>
      <c r="J32" s="2">
        <v>12595.94</v>
      </c>
      <c r="K32" s="2"/>
      <c r="L32" s="2"/>
      <c r="M32" s="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</row>
    <row r="33" spans="1:94" ht="14.4" x14ac:dyDescent="0.3">
      <c r="A33" s="1" t="s">
        <v>225</v>
      </c>
      <c r="B33" s="2" t="s">
        <v>226</v>
      </c>
      <c r="C33" s="2"/>
      <c r="D33" s="2"/>
      <c r="E33" s="2">
        <v>1248</v>
      </c>
      <c r="F33" s="2">
        <v>1248</v>
      </c>
      <c r="G33" s="2">
        <f t="shared" si="0"/>
        <v>1248</v>
      </c>
      <c r="H33" s="2">
        <f t="shared" si="1"/>
        <v>1248</v>
      </c>
      <c r="I33" s="2"/>
      <c r="J33" s="2"/>
      <c r="K33" s="2"/>
      <c r="L33" s="2"/>
      <c r="M33" s="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</row>
    <row r="34" spans="1:94" ht="14.4" x14ac:dyDescent="0.3">
      <c r="A34" s="1" t="s">
        <v>227</v>
      </c>
      <c r="B34" s="2" t="s">
        <v>228</v>
      </c>
      <c r="C34" s="2"/>
      <c r="D34" s="2">
        <v>59741.57</v>
      </c>
      <c r="E34" s="2"/>
      <c r="F34" s="2"/>
      <c r="G34" s="2">
        <f t="shared" si="0"/>
        <v>0</v>
      </c>
      <c r="H34" s="2">
        <f t="shared" si="1"/>
        <v>59741.57</v>
      </c>
      <c r="I34" s="2"/>
      <c r="J34" s="2">
        <v>59741.57</v>
      </c>
      <c r="K34" s="2"/>
      <c r="L34" s="2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</row>
    <row r="35" spans="1:94" s="210" customFormat="1" ht="14.4" x14ac:dyDescent="0.3">
      <c r="A35" s="208" t="s">
        <v>229</v>
      </c>
      <c r="B35" s="2" t="s">
        <v>230</v>
      </c>
      <c r="C35" s="2">
        <v>204409.93</v>
      </c>
      <c r="D35" s="2"/>
      <c r="E35" s="2">
        <v>873087.55</v>
      </c>
      <c r="F35" s="2">
        <v>811893.55</v>
      </c>
      <c r="G35" s="2">
        <f t="shared" si="0"/>
        <v>1077497.48</v>
      </c>
      <c r="H35" s="2">
        <f t="shared" si="1"/>
        <v>811893.55</v>
      </c>
      <c r="I35" s="2">
        <v>265603.93</v>
      </c>
      <c r="J35" s="2"/>
      <c r="K35" s="2"/>
      <c r="L35" s="2"/>
      <c r="M35" s="2"/>
      <c r="N35" s="208"/>
      <c r="O35" s="208"/>
      <c r="P35" s="208"/>
      <c r="Q35" s="208"/>
      <c r="R35" s="208"/>
      <c r="S35" s="208"/>
      <c r="T35" s="208"/>
      <c r="U35" s="208"/>
      <c r="V35" s="208"/>
      <c r="W35" s="208"/>
      <c r="X35" s="208"/>
      <c r="Y35" s="209"/>
      <c r="Z35" s="209"/>
      <c r="AA35" s="209"/>
      <c r="AB35" s="209"/>
      <c r="AC35" s="209"/>
      <c r="AD35" s="209"/>
      <c r="AE35" s="209"/>
      <c r="AF35" s="209"/>
      <c r="AG35" s="209"/>
      <c r="AH35" s="209"/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  <c r="BI35" s="209"/>
      <c r="BJ35" s="209"/>
      <c r="BK35" s="209"/>
      <c r="BL35" s="209"/>
      <c r="BM35" s="209"/>
      <c r="BN35" s="209"/>
      <c r="BO35" s="209"/>
      <c r="BP35" s="209"/>
      <c r="BQ35" s="209"/>
      <c r="BR35" s="209"/>
      <c r="BS35" s="209"/>
      <c r="BT35" s="209"/>
      <c r="BU35" s="209"/>
      <c r="BV35" s="209"/>
      <c r="BW35" s="209"/>
      <c r="BX35" s="209"/>
      <c r="BY35" s="209"/>
      <c r="BZ35" s="209"/>
      <c r="CA35" s="209"/>
      <c r="CB35" s="209"/>
      <c r="CC35" s="209"/>
      <c r="CD35" s="209"/>
      <c r="CE35" s="209"/>
      <c r="CF35" s="209"/>
      <c r="CG35" s="209"/>
      <c r="CH35" s="209"/>
      <c r="CI35" s="209"/>
      <c r="CJ35" s="209"/>
      <c r="CK35" s="209"/>
      <c r="CL35" s="209"/>
      <c r="CM35" s="209"/>
      <c r="CN35" s="209"/>
      <c r="CO35" s="209"/>
      <c r="CP35" s="209"/>
    </row>
    <row r="36" spans="1:94" ht="14.4" x14ac:dyDescent="0.3">
      <c r="A36" s="1" t="s">
        <v>231</v>
      </c>
      <c r="B36" s="2" t="s">
        <v>232</v>
      </c>
      <c r="C36" s="2"/>
      <c r="D36" s="2">
        <v>4345.54</v>
      </c>
      <c r="E36" s="2">
        <v>4324.99</v>
      </c>
      <c r="F36" s="2">
        <v>113297.91</v>
      </c>
      <c r="G36" s="2">
        <f t="shared" si="0"/>
        <v>4324.99</v>
      </c>
      <c r="H36" s="2">
        <f t="shared" si="1"/>
        <v>117643.45</v>
      </c>
      <c r="I36" s="2"/>
      <c r="J36" s="2">
        <v>113318.46</v>
      </c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</row>
    <row r="37" spans="1:94" ht="14.4" x14ac:dyDescent="0.3">
      <c r="A37" s="1" t="s">
        <v>237</v>
      </c>
      <c r="B37" s="2" t="s">
        <v>238</v>
      </c>
      <c r="C37" s="2">
        <v>91166.399999999994</v>
      </c>
      <c r="D37" s="2"/>
      <c r="E37" s="2">
        <v>64718.31</v>
      </c>
      <c r="F37" s="2">
        <v>86221.72</v>
      </c>
      <c r="G37" s="2">
        <f t="shared" si="0"/>
        <v>155884.71</v>
      </c>
      <c r="H37" s="2">
        <f t="shared" si="1"/>
        <v>86221.72</v>
      </c>
      <c r="I37" s="2"/>
      <c r="J37" s="2"/>
      <c r="K37" s="2"/>
      <c r="L37" s="2"/>
      <c r="M37" s="2"/>
    </row>
    <row r="38" spans="1:94" ht="14.4" x14ac:dyDescent="0.3">
      <c r="A38" s="1" t="s">
        <v>239</v>
      </c>
      <c r="B38" s="2" t="s">
        <v>240</v>
      </c>
      <c r="C38" s="2">
        <v>42845.2</v>
      </c>
      <c r="D38" s="2"/>
      <c r="E38" s="2">
        <v>1742002.28</v>
      </c>
      <c r="F38" s="2">
        <v>1784541.92</v>
      </c>
      <c r="G38" s="2">
        <f t="shared" si="0"/>
        <v>1784847.48</v>
      </c>
      <c r="H38" s="2">
        <f t="shared" si="1"/>
        <v>1784541.92</v>
      </c>
      <c r="I38" s="2">
        <v>305.56</v>
      </c>
      <c r="J38" s="2"/>
      <c r="K38" s="2"/>
      <c r="L38" s="2"/>
      <c r="M38" s="2"/>
    </row>
    <row r="39" spans="1:94" ht="14.4" x14ac:dyDescent="0.3">
      <c r="A39" s="1" t="s">
        <v>245</v>
      </c>
      <c r="B39" s="2" t="s">
        <v>246</v>
      </c>
      <c r="C39" s="2">
        <v>33.869999999999997</v>
      </c>
      <c r="D39" s="2"/>
      <c r="E39" s="2">
        <v>507664.84</v>
      </c>
      <c r="F39" s="2">
        <v>507696.46</v>
      </c>
      <c r="G39" s="2">
        <f t="shared" si="0"/>
        <v>507698.71</v>
      </c>
      <c r="H39" s="2">
        <f t="shared" si="1"/>
        <v>507696.46</v>
      </c>
      <c r="I39" s="2">
        <v>2.25</v>
      </c>
      <c r="J39" s="2"/>
      <c r="K39" s="2"/>
      <c r="L39" s="2"/>
      <c r="M39" s="2"/>
    </row>
    <row r="40" spans="1:94" ht="14.4" x14ac:dyDescent="0.3">
      <c r="A40" s="1" t="s">
        <v>253</v>
      </c>
      <c r="B40" s="2" t="s">
        <v>254</v>
      </c>
      <c r="C40" s="2">
        <v>0.3</v>
      </c>
      <c r="D40" s="2"/>
      <c r="E40" s="2"/>
      <c r="F40" s="2"/>
      <c r="G40" s="2">
        <f t="shared" si="0"/>
        <v>0.3</v>
      </c>
      <c r="H40" s="2">
        <f t="shared" si="1"/>
        <v>0</v>
      </c>
      <c r="I40" s="2">
        <v>0.3</v>
      </c>
      <c r="J40" s="2"/>
      <c r="K40" s="2"/>
      <c r="L40" s="2"/>
      <c r="M40" s="2"/>
    </row>
    <row r="41" spans="1:94" ht="14.4" x14ac:dyDescent="0.3">
      <c r="A41" s="1" t="s">
        <v>257</v>
      </c>
      <c r="B41" s="2" t="s">
        <v>258</v>
      </c>
      <c r="C41" s="2"/>
      <c r="D41" s="2"/>
      <c r="E41" s="2">
        <v>1523270.93</v>
      </c>
      <c r="F41" s="2">
        <v>1523270.93</v>
      </c>
      <c r="G41" s="2">
        <f t="shared" si="0"/>
        <v>1523270.93</v>
      </c>
      <c r="H41" s="2">
        <f t="shared" si="1"/>
        <v>1523270.93</v>
      </c>
      <c r="I41" s="2"/>
      <c r="J41" s="2"/>
      <c r="K41" s="2"/>
      <c r="L41" s="2"/>
      <c r="M41" s="2"/>
    </row>
    <row r="42" spans="1:94" ht="14.4" x14ac:dyDescent="0.3">
      <c r="A42" s="1" t="s">
        <v>269</v>
      </c>
      <c r="B42" s="2" t="s">
        <v>270</v>
      </c>
      <c r="C42" s="2"/>
      <c r="D42" s="2"/>
      <c r="E42" s="2">
        <v>39046.58</v>
      </c>
      <c r="F42" s="2">
        <v>39046.58</v>
      </c>
      <c r="G42" s="2">
        <f t="shared" si="0"/>
        <v>39046.58</v>
      </c>
      <c r="H42" s="2">
        <f t="shared" si="1"/>
        <v>39046.58</v>
      </c>
      <c r="I42" s="2"/>
      <c r="J42" s="2"/>
      <c r="K42" s="2"/>
      <c r="L42" s="2"/>
      <c r="M42" s="2"/>
    </row>
    <row r="43" spans="1:94" ht="14.4" x14ac:dyDescent="0.3">
      <c r="A43" s="1" t="s">
        <v>289</v>
      </c>
      <c r="B43" s="2" t="s">
        <v>290</v>
      </c>
      <c r="C43" s="2"/>
      <c r="D43" s="2"/>
      <c r="E43" s="2">
        <v>11031.28</v>
      </c>
      <c r="F43" s="2">
        <v>11031.28</v>
      </c>
      <c r="G43" s="2">
        <f t="shared" si="0"/>
        <v>11031.28</v>
      </c>
      <c r="H43" s="2">
        <f t="shared" si="1"/>
        <v>11031.28</v>
      </c>
      <c r="I43" s="2"/>
      <c r="J43" s="2"/>
      <c r="K43" s="2"/>
      <c r="L43" s="2"/>
      <c r="M43" s="2"/>
    </row>
    <row r="44" spans="1:94" ht="14.4" x14ac:dyDescent="0.3">
      <c r="A44" s="1" t="s">
        <v>291</v>
      </c>
      <c r="B44" s="2" t="s">
        <v>292</v>
      </c>
      <c r="C44" s="2"/>
      <c r="D44" s="2"/>
      <c r="E44" s="2">
        <v>416922.44</v>
      </c>
      <c r="F44" s="2">
        <v>416922.44</v>
      </c>
      <c r="G44" s="2">
        <f t="shared" si="0"/>
        <v>416922.44</v>
      </c>
      <c r="H44" s="2">
        <f t="shared" si="1"/>
        <v>416922.44</v>
      </c>
      <c r="I44" s="2"/>
      <c r="J44" s="2"/>
      <c r="K44" s="2"/>
      <c r="L44" s="2"/>
      <c r="M44" s="2"/>
    </row>
    <row r="45" spans="1:94" ht="14.4" x14ac:dyDescent="0.3">
      <c r="A45" s="1" t="s">
        <v>295</v>
      </c>
      <c r="B45" s="2" t="s">
        <v>296</v>
      </c>
      <c r="C45" s="2"/>
      <c r="D45" s="2"/>
      <c r="E45" s="2">
        <v>71624.62</v>
      </c>
      <c r="F45" s="2">
        <v>71624.62</v>
      </c>
      <c r="G45" s="2">
        <f t="shared" si="0"/>
        <v>71624.62</v>
      </c>
      <c r="H45" s="2">
        <f t="shared" si="1"/>
        <v>71624.62</v>
      </c>
      <c r="I45" s="2"/>
      <c r="J45" s="2"/>
      <c r="K45" s="2"/>
      <c r="L45" s="2"/>
      <c r="M45" s="2"/>
    </row>
    <row r="46" spans="1:94" ht="14.4" x14ac:dyDescent="0.3">
      <c r="A46" s="1" t="s">
        <v>299</v>
      </c>
      <c r="B46" s="2" t="s">
        <v>300</v>
      </c>
      <c r="C46" s="2"/>
      <c r="D46" s="2"/>
      <c r="E46" s="2">
        <v>1196.25</v>
      </c>
      <c r="F46" s="2">
        <v>1196.25</v>
      </c>
      <c r="G46" s="2">
        <f t="shared" si="0"/>
        <v>1196.25</v>
      </c>
      <c r="H46" s="2">
        <f t="shared" si="1"/>
        <v>1196.25</v>
      </c>
      <c r="I46" s="2"/>
      <c r="J46" s="2"/>
      <c r="K46" s="2"/>
      <c r="L46" s="2"/>
      <c r="M46" s="2"/>
    </row>
    <row r="47" spans="1:94" ht="14.4" x14ac:dyDescent="0.3">
      <c r="A47" s="1" t="s">
        <v>305</v>
      </c>
      <c r="B47" s="2" t="s">
        <v>306</v>
      </c>
      <c r="C47" s="2"/>
      <c r="D47" s="2"/>
      <c r="E47" s="2">
        <v>2015566.54</v>
      </c>
      <c r="F47" s="2">
        <v>2015566.54</v>
      </c>
      <c r="G47" s="2">
        <f t="shared" si="0"/>
        <v>2015566.54</v>
      </c>
      <c r="H47" s="2">
        <f t="shared" si="1"/>
        <v>2015566.54</v>
      </c>
      <c r="I47" s="2"/>
      <c r="J47" s="2"/>
      <c r="K47" s="2"/>
      <c r="L47" s="2"/>
      <c r="M47" s="2"/>
    </row>
    <row r="48" spans="1:94" ht="14.4" x14ac:dyDescent="0.3">
      <c r="A48" s="1" t="s">
        <v>307</v>
      </c>
      <c r="B48" s="2" t="s">
        <v>308</v>
      </c>
      <c r="C48" s="2"/>
      <c r="D48" s="2"/>
      <c r="E48" s="2">
        <v>47525.56</v>
      </c>
      <c r="F48" s="2">
        <v>47525.56</v>
      </c>
      <c r="G48" s="2">
        <f t="shared" si="0"/>
        <v>47525.56</v>
      </c>
      <c r="H48" s="2">
        <f t="shared" si="1"/>
        <v>47525.56</v>
      </c>
      <c r="I48" s="2"/>
      <c r="J48" s="2"/>
      <c r="K48" s="2"/>
      <c r="L48" s="2"/>
      <c r="M48" s="2"/>
    </row>
    <row r="49" spans="1:13" ht="14.4" x14ac:dyDescent="0.3">
      <c r="A49" s="1" t="s">
        <v>309</v>
      </c>
      <c r="B49" s="2" t="s">
        <v>310</v>
      </c>
      <c r="C49" s="2"/>
      <c r="D49" s="2"/>
      <c r="E49" s="2">
        <v>160.83000000000001</v>
      </c>
      <c r="F49" s="2">
        <v>160.83000000000001</v>
      </c>
      <c r="G49" s="2">
        <f t="shared" si="0"/>
        <v>160.83000000000001</v>
      </c>
      <c r="H49" s="2">
        <f t="shared" si="1"/>
        <v>160.83000000000001</v>
      </c>
      <c r="I49" s="2"/>
      <c r="J49" s="2"/>
      <c r="K49" s="2"/>
      <c r="L49" s="2"/>
      <c r="M49" s="2"/>
    </row>
    <row r="50" spans="1:13" ht="14.4" x14ac:dyDescent="0.3">
      <c r="A50" s="1" t="s">
        <v>311</v>
      </c>
      <c r="B50" s="2" t="s">
        <v>312</v>
      </c>
      <c r="C50" s="2"/>
      <c r="D50" s="2"/>
      <c r="E50" s="2">
        <v>298.81</v>
      </c>
      <c r="F50" s="2">
        <v>298.81</v>
      </c>
      <c r="G50" s="2">
        <f t="shared" si="0"/>
        <v>298.81</v>
      </c>
      <c r="H50" s="2">
        <f t="shared" si="1"/>
        <v>298.81</v>
      </c>
      <c r="I50" s="2"/>
      <c r="J50" s="2"/>
      <c r="K50" s="2"/>
      <c r="L50" s="2"/>
      <c r="M50" s="2"/>
    </row>
    <row r="51" spans="1:13" ht="14.4" x14ac:dyDescent="0.3">
      <c r="A51" s="1" t="s">
        <v>313</v>
      </c>
      <c r="B51" s="2" t="s">
        <v>314</v>
      </c>
      <c r="C51" s="2"/>
      <c r="D51" s="2"/>
      <c r="E51" s="2">
        <v>2225.27</v>
      </c>
      <c r="F51" s="2">
        <v>2225.27</v>
      </c>
      <c r="G51" s="2">
        <f t="shared" si="0"/>
        <v>2225.27</v>
      </c>
      <c r="H51" s="2">
        <f t="shared" si="1"/>
        <v>2225.27</v>
      </c>
      <c r="I51" s="2"/>
      <c r="J51" s="2"/>
      <c r="K51" s="2"/>
      <c r="L51" s="2"/>
      <c r="M51" s="2"/>
    </row>
    <row r="52" spans="1:13" ht="14.4" x14ac:dyDescent="0.3">
      <c r="A52" s="1" t="s">
        <v>317</v>
      </c>
      <c r="B52" s="2" t="s">
        <v>318</v>
      </c>
      <c r="C52" s="2"/>
      <c r="D52" s="2"/>
      <c r="E52" s="2">
        <v>1898587.34</v>
      </c>
      <c r="F52" s="2">
        <v>1898587.34</v>
      </c>
      <c r="G52" s="2">
        <f t="shared" si="0"/>
        <v>1898587.34</v>
      </c>
      <c r="H52" s="2">
        <f t="shared" si="1"/>
        <v>1898587.34</v>
      </c>
      <c r="I52" s="2"/>
      <c r="J52" s="2"/>
      <c r="K52" s="2"/>
      <c r="L52" s="2"/>
      <c r="M52" s="2"/>
    </row>
    <row r="53" spans="1:13" ht="14.4" x14ac:dyDescent="0.3">
      <c r="A53" s="1" t="s">
        <v>321</v>
      </c>
      <c r="B53" s="2" t="s">
        <v>322</v>
      </c>
      <c r="C53" s="2"/>
      <c r="D53" s="2"/>
      <c r="E53" s="2">
        <v>11950.42</v>
      </c>
      <c r="F53" s="2">
        <v>11950.42</v>
      </c>
      <c r="G53" s="2">
        <f t="shared" si="0"/>
        <v>11950.42</v>
      </c>
      <c r="H53" s="2">
        <f t="shared" si="1"/>
        <v>11950.42</v>
      </c>
      <c r="I53" s="2"/>
      <c r="J53" s="2"/>
      <c r="K53" s="2"/>
      <c r="L53" s="2"/>
      <c r="M53" s="2"/>
    </row>
    <row r="54" spans="1:13" ht="14.4" x14ac:dyDescent="0.3">
      <c r="A54" s="1" t="s">
        <v>325</v>
      </c>
      <c r="B54" s="2" t="s">
        <v>326</v>
      </c>
      <c r="C54" s="2"/>
      <c r="D54" s="2"/>
      <c r="E54" s="2">
        <v>410.71</v>
      </c>
      <c r="F54" s="2">
        <v>410.71</v>
      </c>
      <c r="G54" s="2">
        <f t="shared" si="0"/>
        <v>410.71</v>
      </c>
      <c r="H54" s="2">
        <f t="shared" si="1"/>
        <v>410.71</v>
      </c>
      <c r="I54" s="2"/>
      <c r="J54" s="2"/>
      <c r="K54" s="2"/>
      <c r="L54" s="2"/>
      <c r="M54" s="2"/>
    </row>
    <row r="55" spans="1:13" ht="14.4" x14ac:dyDescent="0.3">
      <c r="A55" s="1" t="s">
        <v>327</v>
      </c>
      <c r="B55" s="1" t="s">
        <v>328</v>
      </c>
      <c r="C55" s="2"/>
      <c r="D55" s="2"/>
      <c r="E55" s="2">
        <v>0.01</v>
      </c>
      <c r="F55" s="2">
        <v>0.01</v>
      </c>
      <c r="G55" s="2">
        <f t="shared" si="0"/>
        <v>0.01</v>
      </c>
      <c r="H55" s="2">
        <f t="shared" si="1"/>
        <v>0.01</v>
      </c>
      <c r="I55" s="2"/>
      <c r="J55" s="2"/>
    </row>
    <row r="56" spans="1:13" x14ac:dyDescent="0.25">
      <c r="C56" s="207">
        <f>SUM(C2:C55)</f>
        <v>1698746.89</v>
      </c>
      <c r="D56" s="207">
        <f>SUM(D2:D55)</f>
        <v>1861946.4300000002</v>
      </c>
      <c r="E56" s="207">
        <f>SUM(E2:E55)</f>
        <v>18625819.340000007</v>
      </c>
      <c r="F56" s="207">
        <f>SUM(F2:F55)</f>
        <v>18624571.340000007</v>
      </c>
      <c r="G56" s="207">
        <f>SUM(G2:G55)</f>
        <v>20324566.23</v>
      </c>
      <c r="H56" s="207">
        <f>SUM(H2:H55)</f>
        <v>20486517.77</v>
      </c>
      <c r="I56" s="207">
        <f>SUM(I2:I55)</f>
        <v>1655157.0399999998</v>
      </c>
      <c r="J56" s="207">
        <f>SUM(J2:J55)</f>
        <v>1886771.5699999998</v>
      </c>
    </row>
    <row r="57" spans="1:13" x14ac:dyDescent="0.25">
      <c r="D57" s="207">
        <f>D56-C56</f>
        <v>163199.54000000027</v>
      </c>
      <c r="F57" s="207">
        <f>E56-F56</f>
        <v>1248</v>
      </c>
      <c r="G57" s="207">
        <f>H56-G56</f>
        <v>161951.53999999911</v>
      </c>
      <c r="J57" s="207">
        <f>J56-I56</f>
        <v>231614.53000000003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4</vt:i4>
      </vt:variant>
    </vt:vector>
  </HeadingPairs>
  <TitlesOfParts>
    <vt:vector size="4" baseType="lpstr">
      <vt:lpstr>ов</vt:lpstr>
      <vt:lpstr>1-Баланс</vt:lpstr>
      <vt:lpstr>2-Отчет за доходите</vt:lpstr>
      <vt:lpstr>ОВС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Ralica</dc:creator>
  <cp:lastModifiedBy>Viktoria</cp:lastModifiedBy>
  <dcterms:created xsi:type="dcterms:W3CDTF">2020-12-16T08:31:09Z</dcterms:created>
  <dcterms:modified xsi:type="dcterms:W3CDTF">2021-06-04T18:27:38Z</dcterms:modified>
</cp:coreProperties>
</file>