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5652C957-0B48-452F-9E67-2AA0B496AA1D}" xr6:coauthVersionLast="47" xr6:coauthVersionMax="47" xr10:uidLastSave="{00000000-0000-0000-0000-000000000000}"/>
  <bookViews>
    <workbookView xWindow="-120" yWindow="-120" windowWidth="29040" windowHeight="15720" tabRatio="707" xr2:uid="{00000000-000D-0000-FFFF-FFFF00000000}"/>
  </bookViews>
  <sheets>
    <sheet name="Данни" sheetId="15" r:id="rId1"/>
    <sheet name="Баланс" sheetId="14" r:id="rId2"/>
    <sheet name="ОПР" sheetId="13" r:id="rId3"/>
    <sheet name="П.поток" sheetId="12" r:id="rId4"/>
    <sheet name="Собствен капитал" sheetId="11" r:id="rId5"/>
    <sheet name="ДА" sheetId="9" r:id="rId6"/>
  </sheets>
  <definedNames>
    <definedName name="_ime1">Данни!$B$1</definedName>
    <definedName name="_ime2">Данни!$B$5</definedName>
    <definedName name="_ime3">Данни!$B$6</definedName>
    <definedName name="adres">Данни!$B$2</definedName>
    <definedName name="bulstat">Данни!$B$3</definedName>
    <definedName name="data1">Данни!$B$4</definedName>
    <definedName name="data2">Данни!$B$7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2" i="14" l="1"/>
  <c r="I91" i="14"/>
  <c r="I35" i="14"/>
  <c r="F19" i="12" l="1"/>
  <c r="G14" i="12"/>
  <c r="I14" i="13"/>
  <c r="I27" i="13" s="1"/>
  <c r="I57" i="13" s="1"/>
  <c r="H14" i="13"/>
  <c r="H10" i="13"/>
  <c r="H11" i="13"/>
  <c r="H16" i="14"/>
  <c r="F21" i="12"/>
  <c r="E44" i="12"/>
  <c r="I84" i="14"/>
  <c r="H79" i="14"/>
  <c r="H91" i="14" s="1"/>
  <c r="I17" i="14"/>
  <c r="I16" i="14"/>
  <c r="H15" i="14"/>
  <c r="E81" i="14"/>
  <c r="E90" i="14" s="1"/>
  <c r="D81" i="14"/>
  <c r="D90" i="14" s="1"/>
  <c r="D75" i="14"/>
  <c r="D79" i="14" s="1"/>
  <c r="D26" i="14"/>
  <c r="I11" i="13"/>
  <c r="I10" i="13"/>
  <c r="E111" i="14"/>
  <c r="N37" i="9"/>
  <c r="Q37" i="9" s="1"/>
  <c r="N41" i="9"/>
  <c r="Q41" i="9" s="1"/>
  <c r="E75" i="14"/>
  <c r="E79" i="14" s="1"/>
  <c r="D30" i="9"/>
  <c r="E46" i="13"/>
  <c r="E53" i="13" s="1"/>
  <c r="F39" i="12"/>
  <c r="D17" i="13"/>
  <c r="E20" i="13"/>
  <c r="E38" i="14"/>
  <c r="E51" i="14" s="1"/>
  <c r="E68" i="14" s="1"/>
  <c r="G41" i="9"/>
  <c r="J41" i="9"/>
  <c r="G40" i="9"/>
  <c r="J40" i="9" s="1"/>
  <c r="N40" i="9"/>
  <c r="Q40" i="9" s="1"/>
  <c r="G31" i="9"/>
  <c r="N31" i="9"/>
  <c r="Q31" i="9" s="1"/>
  <c r="G32" i="9"/>
  <c r="J32" i="9" s="1"/>
  <c r="N32" i="9"/>
  <c r="Q32" i="9" s="1"/>
  <c r="G37" i="9"/>
  <c r="J37" i="9" s="1"/>
  <c r="G38" i="9"/>
  <c r="J38" i="9" s="1"/>
  <c r="R38" i="9" s="1"/>
  <c r="T38" i="9" s="1"/>
  <c r="N38" i="9"/>
  <c r="Q38" i="9"/>
  <c r="G43" i="9"/>
  <c r="J43" i="9"/>
  <c r="N43" i="9"/>
  <c r="Q43" i="9" s="1"/>
  <c r="R43" i="9" s="1"/>
  <c r="T43" i="9" s="1"/>
  <c r="E30" i="9"/>
  <c r="E45" i="9" s="1"/>
  <c r="S44" i="9"/>
  <c r="T44" i="9" s="1"/>
  <c r="S27" i="9"/>
  <c r="T27" i="9"/>
  <c r="F30" i="9"/>
  <c r="F45" i="9" s="1"/>
  <c r="H30" i="9"/>
  <c r="H45" i="9"/>
  <c r="I30" i="9"/>
  <c r="I45" i="9" s="1"/>
  <c r="M30" i="9"/>
  <c r="M45" i="9" s="1"/>
  <c r="O30" i="9"/>
  <c r="O45" i="9" s="1"/>
  <c r="P30" i="9"/>
  <c r="P45" i="9"/>
  <c r="G39" i="9"/>
  <c r="J39" i="9" s="1"/>
  <c r="R39" i="9" s="1"/>
  <c r="N39" i="9"/>
  <c r="Q39" i="9"/>
  <c r="D28" i="9"/>
  <c r="D45" i="9"/>
  <c r="E28" i="9"/>
  <c r="F28" i="9"/>
  <c r="G16" i="9"/>
  <c r="J16" i="9" s="1"/>
  <c r="G19" i="9"/>
  <c r="J19" i="9" s="1"/>
  <c r="G24" i="9"/>
  <c r="G26" i="9"/>
  <c r="H28" i="9"/>
  <c r="I28" i="9"/>
  <c r="J24" i="9"/>
  <c r="K28" i="9"/>
  <c r="K45" i="9" s="1"/>
  <c r="L28" i="9"/>
  <c r="L45" i="9"/>
  <c r="M28" i="9"/>
  <c r="N16" i="9"/>
  <c r="Q16" i="9"/>
  <c r="N19" i="9"/>
  <c r="Q19" i="9" s="1"/>
  <c r="N24" i="9"/>
  <c r="Q24" i="9"/>
  <c r="R24" i="9" s="1"/>
  <c r="T24" i="9" s="1"/>
  <c r="N26" i="9"/>
  <c r="Q26" i="9" s="1"/>
  <c r="O28" i="9"/>
  <c r="P28" i="9"/>
  <c r="C28" i="9"/>
  <c r="C45" i="9" s="1"/>
  <c r="G23" i="9"/>
  <c r="J23" i="9"/>
  <c r="R23" i="9" s="1"/>
  <c r="N23" i="9"/>
  <c r="Q23" i="9"/>
  <c r="G21" i="9"/>
  <c r="J21" i="9" s="1"/>
  <c r="N21" i="9"/>
  <c r="Q21" i="9" s="1"/>
  <c r="I20" i="14"/>
  <c r="E106" i="14"/>
  <c r="E96" i="14"/>
  <c r="D106" i="14"/>
  <c r="D111" i="14" s="1"/>
  <c r="E66" i="14"/>
  <c r="E35" i="14"/>
  <c r="D35" i="14"/>
  <c r="D96" i="14"/>
  <c r="K25" i="11"/>
  <c r="L25" i="11"/>
  <c r="D25" i="13"/>
  <c r="I37" i="13"/>
  <c r="I45" i="13"/>
  <c r="E17" i="13"/>
  <c r="E33" i="13"/>
  <c r="E25" i="13"/>
  <c r="S19" i="9"/>
  <c r="S24" i="9"/>
  <c r="S26" i="9"/>
  <c r="D38" i="14"/>
  <c r="D51" i="14" s="1"/>
  <c r="S31" i="9"/>
  <c r="S38" i="9"/>
  <c r="S43" i="9"/>
  <c r="D66" i="14"/>
  <c r="S16" i="9"/>
  <c r="A47" i="9"/>
  <c r="O46" i="9"/>
  <c r="J46" i="9"/>
  <c r="A6" i="9"/>
  <c r="A3" i="9"/>
  <c r="A2" i="9"/>
  <c r="Q1" i="9"/>
  <c r="H40" i="14"/>
  <c r="H35" i="14"/>
  <c r="H50" i="14"/>
  <c r="H70" i="14"/>
  <c r="H53" i="14"/>
  <c r="H60" i="14"/>
  <c r="H66" i="14"/>
  <c r="H74" i="14"/>
  <c r="H94" i="14"/>
  <c r="D20" i="13"/>
  <c r="D33" i="13"/>
  <c r="D46" i="13"/>
  <c r="D53" i="13" s="1"/>
  <c r="H37" i="13"/>
  <c r="H45" i="13" s="1"/>
  <c r="F20" i="12"/>
  <c r="F22" i="12"/>
  <c r="F23" i="12"/>
  <c r="F24" i="12"/>
  <c r="F25" i="12"/>
  <c r="F26" i="12"/>
  <c r="F29" i="12"/>
  <c r="F35" i="12" s="1"/>
  <c r="F30" i="12"/>
  <c r="F31" i="12"/>
  <c r="F32" i="12"/>
  <c r="F33" i="12"/>
  <c r="F34" i="12"/>
  <c r="F37" i="12"/>
  <c r="F38" i="12"/>
  <c r="F40" i="12"/>
  <c r="F41" i="12"/>
  <c r="F42" i="12"/>
  <c r="F43" i="12"/>
  <c r="M1" i="11"/>
  <c r="B3" i="11"/>
  <c r="B4" i="11"/>
  <c r="B10" i="11"/>
  <c r="N21" i="11"/>
  <c r="N22" i="11"/>
  <c r="N23" i="11"/>
  <c r="N24" i="11"/>
  <c r="D25" i="11"/>
  <c r="D36" i="11" s="1"/>
  <c r="E25" i="11"/>
  <c r="F25" i="11"/>
  <c r="F36" i="11" s="1"/>
  <c r="F38" i="11" s="1"/>
  <c r="G25" i="11"/>
  <c r="H25" i="11"/>
  <c r="H36" i="11" s="1"/>
  <c r="H38" i="11" s="1"/>
  <c r="I25" i="11"/>
  <c r="M25" i="11"/>
  <c r="M36" i="11" s="1"/>
  <c r="M38" i="11" s="1"/>
  <c r="N26" i="11"/>
  <c r="N27" i="11"/>
  <c r="N28" i="11"/>
  <c r="D29" i="11"/>
  <c r="E29" i="11"/>
  <c r="E36" i="11" s="1"/>
  <c r="E38" i="11" s="1"/>
  <c r="F29" i="11"/>
  <c r="N29" i="11" s="1"/>
  <c r="G29" i="11"/>
  <c r="G36" i="11" s="1"/>
  <c r="G38" i="11" s="1"/>
  <c r="H29" i="11"/>
  <c r="I29" i="11"/>
  <c r="J29" i="11"/>
  <c r="J36" i="11" s="1"/>
  <c r="J38" i="11" s="1"/>
  <c r="N31" i="11"/>
  <c r="D32" i="11"/>
  <c r="E32" i="11"/>
  <c r="F32" i="11"/>
  <c r="G32" i="11"/>
  <c r="N32" i="11" s="1"/>
  <c r="H32" i="11"/>
  <c r="I32" i="11"/>
  <c r="I36" i="11"/>
  <c r="I38" i="11" s="1"/>
  <c r="J32" i="11"/>
  <c r="K32" i="11"/>
  <c r="K36" i="11"/>
  <c r="K38" i="11" s="1"/>
  <c r="L32" i="11"/>
  <c r="L36" i="11" s="1"/>
  <c r="L38" i="11" s="1"/>
  <c r="M32" i="11"/>
  <c r="N33" i="11"/>
  <c r="N34" i="11"/>
  <c r="N35" i="11"/>
  <c r="N37" i="11"/>
  <c r="B41" i="11"/>
  <c r="F42" i="11"/>
  <c r="L42" i="11"/>
  <c r="H1" i="12"/>
  <c r="B3" i="12"/>
  <c r="B4" i="12"/>
  <c r="B11" i="12"/>
  <c r="I19" i="12"/>
  <c r="I20" i="12"/>
  <c r="I21" i="12"/>
  <c r="I22" i="12"/>
  <c r="I23" i="12"/>
  <c r="I24" i="12"/>
  <c r="I25" i="12"/>
  <c r="I26" i="12"/>
  <c r="D27" i="12"/>
  <c r="D45" i="12" s="1"/>
  <c r="E27" i="12"/>
  <c r="E45" i="12" s="1"/>
  <c r="G27" i="12"/>
  <c r="H27" i="12"/>
  <c r="I29" i="12"/>
  <c r="I35" i="12" s="1"/>
  <c r="I30" i="12"/>
  <c r="I31" i="12"/>
  <c r="I32" i="12"/>
  <c r="I33" i="12"/>
  <c r="I34" i="12"/>
  <c r="D35" i="12"/>
  <c r="E35" i="12"/>
  <c r="G35" i="12"/>
  <c r="H35" i="12"/>
  <c r="I37" i="12"/>
  <c r="I38" i="12"/>
  <c r="I39" i="12"/>
  <c r="I40" i="12"/>
  <c r="I41" i="12"/>
  <c r="I42" i="12"/>
  <c r="I43" i="12"/>
  <c r="D44" i="12"/>
  <c r="G44" i="12"/>
  <c r="H44" i="12"/>
  <c r="B49" i="12"/>
  <c r="B51" i="12"/>
  <c r="G51" i="12"/>
  <c r="H1" i="13"/>
  <c r="B3" i="13"/>
  <c r="B4" i="13"/>
  <c r="B8" i="13"/>
  <c r="C67" i="13"/>
  <c r="G67" i="13"/>
  <c r="B68" i="13"/>
  <c r="H1" i="14"/>
  <c r="B5" i="14"/>
  <c r="B6" i="14"/>
  <c r="B11" i="14"/>
  <c r="I40" i="14"/>
  <c r="I50" i="14"/>
  <c r="I53" i="14"/>
  <c r="I60" i="14"/>
  <c r="I66" i="14"/>
  <c r="I70" i="14"/>
  <c r="I74" i="14"/>
  <c r="H92" i="14"/>
  <c r="I94" i="14"/>
  <c r="C119" i="14"/>
  <c r="G119" i="14"/>
  <c r="B118" i="14"/>
  <c r="S30" i="9"/>
  <c r="J26" i="9"/>
  <c r="R26" i="9" s="1"/>
  <c r="T26" i="9" s="1"/>
  <c r="G28" i="9"/>
  <c r="S37" i="9"/>
  <c r="J31" i="9"/>
  <c r="S28" i="9"/>
  <c r="I42" i="14"/>
  <c r="R41" i="9" l="1"/>
  <c r="R37" i="9"/>
  <c r="R32" i="9"/>
  <c r="Q30" i="9"/>
  <c r="G45" i="9"/>
  <c r="J30" i="9"/>
  <c r="R21" i="9"/>
  <c r="N28" i="9"/>
  <c r="N45" i="9"/>
  <c r="R19" i="9"/>
  <c r="T19" i="9" s="1"/>
  <c r="I44" i="12"/>
  <c r="G45" i="12"/>
  <c r="F44" i="12"/>
  <c r="H45" i="12"/>
  <c r="I27" i="12"/>
  <c r="I45" i="12" s="1"/>
  <c r="I47" i="12" s="1"/>
  <c r="F27" i="12"/>
  <c r="T37" i="9"/>
  <c r="D68" i="14"/>
  <c r="Q28" i="9"/>
  <c r="R40" i="9"/>
  <c r="T40" i="9" s="1"/>
  <c r="R16" i="9"/>
  <c r="J28" i="9"/>
  <c r="J45" i="9" s="1"/>
  <c r="N36" i="11"/>
  <c r="D38" i="11"/>
  <c r="N38" i="11" s="1"/>
  <c r="N25" i="11"/>
  <c r="R31" i="9"/>
  <c r="I90" i="14"/>
  <c r="I115" i="14" s="1"/>
  <c r="H90" i="14"/>
  <c r="E39" i="13"/>
  <c r="E54" i="13" s="1"/>
  <c r="E112" i="14"/>
  <c r="E115" i="14" s="1"/>
  <c r="D112" i="14"/>
  <c r="S45" i="9"/>
  <c r="H42" i="14"/>
  <c r="D39" i="13"/>
  <c r="D57" i="13" s="1"/>
  <c r="H27" i="13"/>
  <c r="Q45" i="9" l="1"/>
  <c r="F45" i="12"/>
  <c r="F47" i="12" s="1"/>
  <c r="R30" i="9"/>
  <c r="T31" i="9"/>
  <c r="R28" i="9"/>
  <c r="T28" i="9" s="1"/>
  <c r="T16" i="9"/>
  <c r="H115" i="14"/>
  <c r="I54" i="13"/>
  <c r="E57" i="13"/>
  <c r="D115" i="14"/>
  <c r="H57" i="13"/>
  <c r="H59" i="13" s="1"/>
  <c r="D54" i="13"/>
  <c r="H54" i="13"/>
  <c r="D59" i="13" l="1"/>
  <c r="D63" i="13" s="1"/>
  <c r="D65" i="13" s="1"/>
  <c r="T30" i="9"/>
  <c r="R45" i="9"/>
  <c r="T45" i="9" s="1"/>
  <c r="H63" i="13"/>
  <c r="H65" i="13" s="1"/>
  <c r="E59" i="13"/>
  <c r="E63" i="13" s="1"/>
  <c r="E65" i="13" s="1"/>
  <c r="I59" i="13"/>
  <c r="I63" i="13" s="1"/>
  <c r="I65" i="13" s="1"/>
  <c r="J115" i="14"/>
  <c r="H117" i="14"/>
</calcChain>
</file>

<file path=xl/sharedStrings.xml><?xml version="1.0" encoding="utf-8"?>
<sst xmlns="http://schemas.openxmlformats.org/spreadsheetml/2006/main" count="656" uniqueCount="525">
  <si>
    <t xml:space="preserve">2. Изкупени собствени акции </t>
  </si>
  <si>
    <t xml:space="preserve"> номиналната стойност</t>
  </si>
  <si>
    <t>в страната в т. ч.</t>
  </si>
  <si>
    <t>-касови наличности в лева</t>
  </si>
  <si>
    <t>-касови наличности във валута</t>
  </si>
  <si>
    <t>-разплащателни сметки</t>
  </si>
  <si>
    <t>-блокирани парични средства</t>
  </si>
  <si>
    <t>-парични еквиваленти</t>
  </si>
  <si>
    <t xml:space="preserve">1. Касови наличности и сметки </t>
  </si>
  <si>
    <t>03411</t>
  </si>
  <si>
    <t>03412</t>
  </si>
  <si>
    <t>03414</t>
  </si>
  <si>
    <t>03415</t>
  </si>
  <si>
    <t xml:space="preserve">2. Касови наличности и сметки </t>
  </si>
  <si>
    <t>в чужбина в т. ч.</t>
  </si>
  <si>
    <t>-разплащателни сметки във валута</t>
  </si>
  <si>
    <t>-блокирани парични средства валута</t>
  </si>
  <si>
    <t>03420</t>
  </si>
  <si>
    <t>03421</t>
  </si>
  <si>
    <t>03422</t>
  </si>
  <si>
    <t>03423</t>
  </si>
  <si>
    <t>03424</t>
  </si>
  <si>
    <t>05110</t>
  </si>
  <si>
    <t>05111</t>
  </si>
  <si>
    <t>05112</t>
  </si>
  <si>
    <t>05120</t>
  </si>
  <si>
    <t>1. Акционерен капитал в т.ч</t>
  </si>
  <si>
    <t>-. котирани акции на фин.пазари</t>
  </si>
  <si>
    <t>-. некотирани акции на фин.пазари</t>
  </si>
  <si>
    <t>2. Други видове основен капитал</t>
  </si>
  <si>
    <t xml:space="preserve">  ОЦЕНКИ в т.ч.</t>
  </si>
  <si>
    <t>05310</t>
  </si>
  <si>
    <t xml:space="preserve">    собствени акции</t>
  </si>
  <si>
    <t xml:space="preserve">2. Резерв, свързан с изкупени </t>
  </si>
  <si>
    <t>-резерв от посл.оценки фин.инструменти</t>
  </si>
  <si>
    <t xml:space="preserve">  БА ОТ МИНАЛИ ГОДИНИ </t>
  </si>
  <si>
    <t>1.  Неразпределена печалба</t>
  </si>
  <si>
    <t>2. Непокрита загуба</t>
  </si>
  <si>
    <t>01000</t>
  </si>
  <si>
    <t>02110</t>
  </si>
  <si>
    <t>02120</t>
  </si>
  <si>
    <t>02130</t>
  </si>
  <si>
    <t>02140</t>
  </si>
  <si>
    <t>02100</t>
  </si>
  <si>
    <t>02210</t>
  </si>
  <si>
    <t>02211</t>
  </si>
  <si>
    <t>02212</t>
  </si>
  <si>
    <t>02220</t>
  </si>
  <si>
    <t>02230</t>
  </si>
  <si>
    <t>02240</t>
  </si>
  <si>
    <t>02200</t>
  </si>
  <si>
    <t>02310</t>
  </si>
  <si>
    <t>02320</t>
  </si>
  <si>
    <t>02330</t>
  </si>
  <si>
    <t>02340</t>
  </si>
  <si>
    <t>02350</t>
  </si>
  <si>
    <t>02360</t>
  </si>
  <si>
    <t>02370</t>
  </si>
  <si>
    <t>02300</t>
  </si>
  <si>
    <t>02400</t>
  </si>
  <si>
    <t>02000</t>
  </si>
  <si>
    <t>1. Суровини и материали</t>
  </si>
  <si>
    <t>03110</t>
  </si>
  <si>
    <t>03120</t>
  </si>
  <si>
    <t>03130</t>
  </si>
  <si>
    <t>03131</t>
  </si>
  <si>
    <t>03132</t>
  </si>
  <si>
    <t>Намаление</t>
  </si>
  <si>
    <t>Преоценена стойност (4+5-6)</t>
  </si>
  <si>
    <t>Начислена през периода</t>
  </si>
  <si>
    <t>Отписана през периода</t>
  </si>
  <si>
    <t>В края на периода (8+9-10)</t>
  </si>
  <si>
    <t>Увеличенние</t>
  </si>
  <si>
    <t>Преоценена амортизация в края на периода (11+12-13)</t>
  </si>
  <si>
    <t>Балансова стойност в края на периода (7-14)</t>
  </si>
  <si>
    <t>Отчетна стойност на нетекущите активи</t>
  </si>
  <si>
    <t xml:space="preserve">Дата:              </t>
  </si>
  <si>
    <t>Проверка!</t>
  </si>
  <si>
    <t xml:space="preserve">  а) разходи за амортизация и обез-</t>
  </si>
  <si>
    <t xml:space="preserve">  нематериални активи, в т.ч.:</t>
  </si>
  <si>
    <t xml:space="preserve"> ценка на дълготрайни материални и</t>
  </si>
  <si>
    <t>5. Други разходи, в т.ч.:</t>
  </si>
  <si>
    <t xml:space="preserve">   б) разходи от обезценка на текущи</t>
  </si>
  <si>
    <t xml:space="preserve">  б) провизии</t>
  </si>
  <si>
    <t xml:space="preserve">  в) други</t>
  </si>
  <si>
    <t>Приложение № 2 към СС 1( в сила от 01.01.2008)</t>
  </si>
  <si>
    <t>НАИМЕНОВАНИЕ НА РАЗХОДИТЕ</t>
  </si>
  <si>
    <t>НАИМЕНОВАНИЕ НА ПРИХОДИТЕ</t>
  </si>
  <si>
    <t xml:space="preserve">    - разходи за амортизация</t>
  </si>
  <si>
    <t xml:space="preserve">    - разходи от обезценка</t>
  </si>
  <si>
    <t xml:space="preserve">    (краткотрайни) активи</t>
  </si>
  <si>
    <t xml:space="preserve">    - отрицателни разлики от промяна</t>
  </si>
  <si>
    <t xml:space="preserve">      на валутни курсове</t>
  </si>
  <si>
    <t xml:space="preserve">  б) отрицателни разлики от операции</t>
  </si>
  <si>
    <t xml:space="preserve">      с финансови активи</t>
  </si>
  <si>
    <t xml:space="preserve">ОБЩО ФИНАНСОВИ РАЗХОДИ </t>
  </si>
  <si>
    <t xml:space="preserve">(6+7): </t>
  </si>
  <si>
    <t xml:space="preserve">8. Печалба от обичайната дейност </t>
  </si>
  <si>
    <t xml:space="preserve">9. Извънредни разходи </t>
  </si>
  <si>
    <t>ОБЩО РАЗХОДИ</t>
  </si>
  <si>
    <t xml:space="preserve">(1+2+3+4+5+6+7+9): </t>
  </si>
  <si>
    <t xml:space="preserve">(общо приходи-общо разходи): </t>
  </si>
  <si>
    <t>10. Счетоводна печалба</t>
  </si>
  <si>
    <t>12. Други данъци, алтернативни на</t>
  </si>
  <si>
    <t xml:space="preserve">      корпоративния данък</t>
  </si>
  <si>
    <t>13. Печалба (10-11-12)</t>
  </si>
  <si>
    <t>1. Намаление на запасите от продук-</t>
  </si>
  <si>
    <t xml:space="preserve">    ция и незавършено производство</t>
  </si>
  <si>
    <t>4. Разходи за амортизация и обез-</t>
  </si>
  <si>
    <t xml:space="preserve">    ценка в т.ч.:</t>
  </si>
  <si>
    <t xml:space="preserve">6. Разходи от обезценка на финансо- </t>
  </si>
  <si>
    <t xml:space="preserve"> </t>
  </si>
  <si>
    <t>към</t>
  </si>
  <si>
    <t>АКТИВ</t>
  </si>
  <si>
    <t>СЧЕТОВОДЕН  БАЛАНС</t>
  </si>
  <si>
    <t>ОТЧЕТ  ЗА  ПРИХОДИТЕ  И  РАЗХОДИТЕ</t>
  </si>
  <si>
    <t>НАИМЕНОВАНИЕ НА ПАРИЧНИТЕ ПОТОЦИ</t>
  </si>
  <si>
    <t>А. Парични потоци от основна дейност</t>
  </si>
  <si>
    <t>Парични потоци, свързани с търговски контрагенти</t>
  </si>
  <si>
    <t>Парични потоци, свързани с краткосрочни финансови активи</t>
  </si>
  <si>
    <t>Парични потоци, свързани с трудови възнаграждения</t>
  </si>
  <si>
    <t>Парични потоци, свързани с лихви,комисионни, дивиденти и др.</t>
  </si>
  <si>
    <t>Парични потоци от полож.и отрицателни валутни курс. разлики</t>
  </si>
  <si>
    <t>ви активи, включително инвестиц.,</t>
  </si>
  <si>
    <t>признати като текущи активи, в т.ч.:</t>
  </si>
  <si>
    <t xml:space="preserve">7. Разходи за лихви и други финансо- </t>
  </si>
  <si>
    <t xml:space="preserve">   ви разходи, в т.ч.:</t>
  </si>
  <si>
    <t xml:space="preserve">  а) балансова стойност на продадени-</t>
  </si>
  <si>
    <t xml:space="preserve">  те активи </t>
  </si>
  <si>
    <t>Б.  ПРИХОДИ</t>
  </si>
  <si>
    <t>1. Нетни приходи от продажби в т.ч.:</t>
  </si>
  <si>
    <t xml:space="preserve">  а) продукция</t>
  </si>
  <si>
    <t xml:space="preserve">  б) стоки</t>
  </si>
  <si>
    <t>Парични потоци от доп. вноски и връщането им на собствениците</t>
  </si>
  <si>
    <t>Парични потоци, свъзани с получени или предоставени заеми</t>
  </si>
  <si>
    <t>Плащания на задължения по лизингови договори</t>
  </si>
  <si>
    <t>Други парични потоци от финансовата  дейност</t>
  </si>
  <si>
    <t>Всичко парични потоци от финансовата дейност  ( В )</t>
  </si>
  <si>
    <t>Г. Изменение на паричните средства през периода  
     ( А + Б + В )</t>
  </si>
  <si>
    <t>Д. Парични средства в началото на периода</t>
  </si>
  <si>
    <t>Е. Парични средства в края на периода</t>
  </si>
  <si>
    <t>ТЕКУЩ ПЕРИОД</t>
  </si>
  <si>
    <t>Нетен поток</t>
  </si>
  <si>
    <t>Плаща-ния</t>
  </si>
  <si>
    <t>Постъп-ления</t>
  </si>
  <si>
    <t>код на реда</t>
  </si>
  <si>
    <t>ОТЧЕТ  ЗА  ПАРИЧНИТЕ ПОТОЦИ</t>
  </si>
  <si>
    <t>по прекия метод</t>
  </si>
  <si>
    <t>…………………..</t>
  </si>
  <si>
    <t>***</t>
  </si>
  <si>
    <t>Приложение № 1 към СС 7( в сила от 01.01.2008)</t>
  </si>
  <si>
    <t>б</t>
  </si>
  <si>
    <t>Приложение № 4 към СС 1( в сила от 01.01.2008)</t>
  </si>
  <si>
    <t>ОТЧЕТ  ЗА  СОБСТВЕНИЯ КАПИТАЛ</t>
  </si>
  <si>
    <t>ПОКАЗАТЕЛИ</t>
  </si>
  <si>
    <t>РЕЗЕРВИ</t>
  </si>
  <si>
    <t>2. Промени в счетоводната политика</t>
  </si>
  <si>
    <t>3. Грешки</t>
  </si>
  <si>
    <t>4. Салдо след промените в счетоводната политика и грешки</t>
  </si>
  <si>
    <t>5. Изменение за сметка на собствениците, в т.ч. :</t>
  </si>
  <si>
    <t>6. Финансов резултат за текущия период</t>
  </si>
  <si>
    <t>8. Покриване на загуба</t>
  </si>
  <si>
    <t>9. Последващи оценка на активи и пасиви</t>
  </si>
  <si>
    <t>10. Други изменения в собствения капитал</t>
  </si>
  <si>
    <t>Записан капитал</t>
  </si>
  <si>
    <t>Премии от емисии</t>
  </si>
  <si>
    <t>Резерв от последващи оценки</t>
  </si>
  <si>
    <t>Законови</t>
  </si>
  <si>
    <t>Резерв, свързан с изкупени собствени акции</t>
  </si>
  <si>
    <t>Резерв, съгласно учредителен акт</t>
  </si>
  <si>
    <t>Други резерви</t>
  </si>
  <si>
    <t>Неразпределена печалба</t>
  </si>
  <si>
    <t>Непокрита загуба</t>
  </si>
  <si>
    <t>Финансов резултат от минали години</t>
  </si>
  <si>
    <t>Текуща печалба/загуба</t>
  </si>
  <si>
    <t>Общо собствен капитал</t>
  </si>
  <si>
    <t>Плащания при разпределения на печалби</t>
  </si>
  <si>
    <t>Други парични потоци от основната дейност</t>
  </si>
  <si>
    <t xml:space="preserve">поточни производствени линии  </t>
  </si>
  <si>
    <t>СПРАВКА ЗА НЕТЕКУЩИТЕ  (ДЪЛГОТРАЙНИТЕ)  АКТИВИ</t>
  </si>
  <si>
    <t>Код на реда</t>
  </si>
  <si>
    <t>Дата:                                Съставител:</t>
  </si>
  <si>
    <t xml:space="preserve">                                                Съставител:</t>
  </si>
  <si>
    <t>Амортизация</t>
  </si>
  <si>
    <t>Последваща оценка</t>
  </si>
  <si>
    <t>В. ТЕКУЩИ (КРАТКОТРАЙНИ)</t>
  </si>
  <si>
    <t xml:space="preserve">  I. МАТЕРИАЛНИ ЗАПАСИ</t>
  </si>
  <si>
    <t>- продукция</t>
  </si>
  <si>
    <t>- стоки</t>
  </si>
  <si>
    <t xml:space="preserve">  Общо по група I : </t>
  </si>
  <si>
    <t xml:space="preserve">  II. КРАТКОСРОЧНИ ВЗЕМАНИЯ</t>
  </si>
  <si>
    <t xml:space="preserve">3. Вземания, свързани с асоциирани  и </t>
  </si>
  <si>
    <t xml:space="preserve">  Общо по група II : </t>
  </si>
  <si>
    <t xml:space="preserve">  III. ИВЕСТИЦИИ</t>
  </si>
  <si>
    <t>1. Акции и дялове в преприятия от група</t>
  </si>
  <si>
    <t xml:space="preserve">  Общо по група III : </t>
  </si>
  <si>
    <t xml:space="preserve">  IV. ПАРИЧНИ СРЕДСТВА, в т.ч.</t>
  </si>
  <si>
    <t xml:space="preserve">  Общо по група IV : </t>
  </si>
  <si>
    <t xml:space="preserve">СУМА НА АКТИВА </t>
  </si>
  <si>
    <t>( раздели А+Б+В+Г )</t>
  </si>
  <si>
    <t xml:space="preserve">  I. ЗАПИСАН КАПИТАЛ</t>
  </si>
  <si>
    <t xml:space="preserve">  II. ПРЕМИИ ОТ ЕМИСИИ</t>
  </si>
  <si>
    <t xml:space="preserve">  III. РЕЗЕРВ ОТ ПОСЛЕДВАЩИ </t>
  </si>
  <si>
    <t xml:space="preserve">  IV. РЕЗЕРВИ</t>
  </si>
  <si>
    <t xml:space="preserve">  Общо за група IV : </t>
  </si>
  <si>
    <t xml:space="preserve">  Общо за група V : </t>
  </si>
  <si>
    <t xml:space="preserve">Б. ПРОВИЗИИ И СХОДНИ </t>
  </si>
  <si>
    <t>1. Провизии за пенсии и други сходни</t>
  </si>
  <si>
    <t xml:space="preserve">    задължения</t>
  </si>
  <si>
    <t xml:space="preserve"> - отсрочени данъци</t>
  </si>
  <si>
    <t>-  със срок на погасяване до 1 год.</t>
  </si>
  <si>
    <t>-  със срок на погасяване над 1 год.</t>
  </si>
  <si>
    <t>1. Вземания от клиенти и доставчици в т.ч.</t>
  </si>
  <si>
    <t>-  със срок на получаване над 1 год.</t>
  </si>
  <si>
    <t>2. Вземания от предприятия от група в т.ч.</t>
  </si>
  <si>
    <t xml:space="preserve">    смесени предприятия в т.ч.</t>
  </si>
  <si>
    <t>4. Други вземания в т.ч.</t>
  </si>
  <si>
    <t xml:space="preserve">6. Задължения към предприятия </t>
  </si>
  <si>
    <t xml:space="preserve">    от група, в т.ч. :</t>
  </si>
  <si>
    <t xml:space="preserve">  г) материални и нематериални ДА</t>
  </si>
  <si>
    <t xml:space="preserve">  д) други</t>
  </si>
  <si>
    <t xml:space="preserve">  а) разходи за лихви, свързани с </t>
  </si>
  <si>
    <t xml:space="preserve">      банкови и други кредити </t>
  </si>
  <si>
    <t xml:space="preserve">  а) приходи от лихви </t>
  </si>
  <si>
    <t xml:space="preserve">    ви и други предприятия, в т.ч.</t>
  </si>
  <si>
    <t xml:space="preserve">2. Задължения по заеми към финансо- </t>
  </si>
  <si>
    <t>03140</t>
  </si>
  <si>
    <t>03100</t>
  </si>
  <si>
    <t>03210</t>
  </si>
  <si>
    <t>03211</t>
  </si>
  <si>
    <t>03220</t>
  </si>
  <si>
    <t>03221</t>
  </si>
  <si>
    <t>03230</t>
  </si>
  <si>
    <t>03231</t>
  </si>
  <si>
    <t>03240</t>
  </si>
  <si>
    <t>03241</t>
  </si>
  <si>
    <t>03200</t>
  </si>
  <si>
    <t>03310</t>
  </si>
  <si>
    <t>03320</t>
  </si>
  <si>
    <t>03330</t>
  </si>
  <si>
    <t>03300</t>
  </si>
  <si>
    <t>03410</t>
  </si>
  <si>
    <t>03413</t>
  </si>
  <si>
    <t>03400</t>
  </si>
  <si>
    <t>03000</t>
  </si>
  <si>
    <t>04000</t>
  </si>
  <si>
    <t>04500</t>
  </si>
  <si>
    <t>05100</t>
  </si>
  <si>
    <t>05200</t>
  </si>
  <si>
    <t>05300</t>
  </si>
  <si>
    <t>05410</t>
  </si>
  <si>
    <t>05420</t>
  </si>
  <si>
    <t>05430</t>
  </si>
  <si>
    <t>05440</t>
  </si>
  <si>
    <t>05400</t>
  </si>
  <si>
    <t>05510</t>
  </si>
  <si>
    <t>05520</t>
  </si>
  <si>
    <t>05500</t>
  </si>
  <si>
    <t>05600</t>
  </si>
  <si>
    <t>05000</t>
  </si>
  <si>
    <t>06100</t>
  </si>
  <si>
    <t>06200</t>
  </si>
  <si>
    <t>06210</t>
  </si>
  <si>
    <t>06300</t>
  </si>
  <si>
    <t>06000</t>
  </si>
  <si>
    <t>07100</t>
  </si>
  <si>
    <t>07101</t>
  </si>
  <si>
    <t>07102</t>
  </si>
  <si>
    <t>07200</t>
  </si>
  <si>
    <t>07201</t>
  </si>
  <si>
    <t>07202</t>
  </si>
  <si>
    <t>07300</t>
  </si>
  <si>
    <t>07301</t>
  </si>
  <si>
    <t>07302</t>
  </si>
  <si>
    <t>07400</t>
  </si>
  <si>
    <t>07401</t>
  </si>
  <si>
    <t>07402</t>
  </si>
  <si>
    <t>07500</t>
  </si>
  <si>
    <t>07501</t>
  </si>
  <si>
    <t>07502</t>
  </si>
  <si>
    <t>07600</t>
  </si>
  <si>
    <t>07601</t>
  </si>
  <si>
    <t>07602</t>
  </si>
  <si>
    <t>07700</t>
  </si>
  <si>
    <t>07701</t>
  </si>
  <si>
    <t>07702</t>
  </si>
  <si>
    <t>07800</t>
  </si>
  <si>
    <t>07810</t>
  </si>
  <si>
    <t>07811</t>
  </si>
  <si>
    <t>07812</t>
  </si>
  <si>
    <t>07820</t>
  </si>
  <si>
    <t>07821</t>
  </si>
  <si>
    <t>07822</t>
  </si>
  <si>
    <t>07830</t>
  </si>
  <si>
    <t>07831</t>
  </si>
  <si>
    <t>07832</t>
  </si>
  <si>
    <t>07000</t>
  </si>
  <si>
    <t>07001</t>
  </si>
  <si>
    <t>07002</t>
  </si>
  <si>
    <t>08000</t>
  </si>
  <si>
    <t>08001</t>
  </si>
  <si>
    <t>08002</t>
  </si>
  <si>
    <t>08500</t>
  </si>
  <si>
    <t xml:space="preserve">    други подобни права и активи в т.ч.</t>
  </si>
  <si>
    <t>-за водноелектрически централи</t>
  </si>
  <si>
    <t>-за вятърни генератори</t>
  </si>
  <si>
    <t>-за слънчеви колектори</t>
  </si>
  <si>
    <t>02121</t>
  </si>
  <si>
    <t>02122</t>
  </si>
  <si>
    <t>02123</t>
  </si>
  <si>
    <t>в т. ч. предоставени аванси</t>
  </si>
  <si>
    <t>02141</t>
  </si>
  <si>
    <t>-за термопомпи</t>
  </si>
  <si>
    <t>02124</t>
  </si>
  <si>
    <t>02221</t>
  </si>
  <si>
    <t>02222</t>
  </si>
  <si>
    <t>02223</t>
  </si>
  <si>
    <t>02224</t>
  </si>
  <si>
    <t>02241</t>
  </si>
  <si>
    <t xml:space="preserve">7. Изкупени собствени акции </t>
  </si>
  <si>
    <t>номиналната стойност</t>
  </si>
  <si>
    <t>2. Незавършено производство в т.ч.</t>
  </si>
  <si>
    <t>-МЖ и животни за угояване и разпл.</t>
  </si>
  <si>
    <t>03121</t>
  </si>
  <si>
    <t>ПАСИВ</t>
  </si>
  <si>
    <t>код</t>
  </si>
  <si>
    <t>Суми (хил.лв.)</t>
  </si>
  <si>
    <t>РАЗДЕЛИ, ГРУПИ, СТАТИИ</t>
  </si>
  <si>
    <t>на</t>
  </si>
  <si>
    <t>реда</t>
  </si>
  <si>
    <t>А. СОБСТВЕН КАПИТАЛ</t>
  </si>
  <si>
    <t>1. Продукти от развойна дейност</t>
  </si>
  <si>
    <t>3. Търговска репутация</t>
  </si>
  <si>
    <t>1. Законови резерви</t>
  </si>
  <si>
    <t>3. Резерв, съгласно учредителен акт</t>
  </si>
  <si>
    <t>1. Земи и сгради, в т.ч.:</t>
  </si>
  <si>
    <t>4. Други резерви</t>
  </si>
  <si>
    <t xml:space="preserve">ОБЩО  за  РАЗДЕЛ  "А" : </t>
  </si>
  <si>
    <t>5. Дългосрочни инвестиции</t>
  </si>
  <si>
    <t>6. Други заеми</t>
  </si>
  <si>
    <t>4.Транспопртни средства</t>
  </si>
  <si>
    <t>5. Други дълготрайни материални активи</t>
  </si>
  <si>
    <t>6. Предоставени аванси и дълготрайни материални</t>
  </si>
  <si>
    <t xml:space="preserve">    сочване на конвентируемите, в т.ч.</t>
  </si>
  <si>
    <t>1. Облигационни заеми с отделно по-</t>
  </si>
  <si>
    <t>Г.РАЗХОДИ ЗА БЪДЕЩИ ПЕРИОДИ</t>
  </si>
  <si>
    <t>4. Други приходи, в т.ч.:</t>
  </si>
  <si>
    <t>10. Счетоводна загуба</t>
  </si>
  <si>
    <t>11. Разходи за данъци от печалбата</t>
  </si>
  <si>
    <t>А.  РАЗХОДИ</t>
  </si>
  <si>
    <t>2. Разходи за суровини, материали и</t>
  </si>
  <si>
    <t xml:space="preserve">    външни услуги, в т.ч.: </t>
  </si>
  <si>
    <t>3. Разходи за персонала, в т.ч.:</t>
  </si>
  <si>
    <t xml:space="preserve">  а) суровини и материали</t>
  </si>
  <si>
    <t xml:space="preserve">  б) външни услуги</t>
  </si>
  <si>
    <t xml:space="preserve">  а) разходи за възнаграждения</t>
  </si>
  <si>
    <t xml:space="preserve">  б) разходи за осигуровки, в т.ч:</t>
  </si>
  <si>
    <t xml:space="preserve">   - свързани с пенсии</t>
  </si>
  <si>
    <t xml:space="preserve">  в) услуги</t>
  </si>
  <si>
    <t>2. Увеличение на запасите от продук-</t>
  </si>
  <si>
    <t xml:space="preserve">    по стопански начин</t>
  </si>
  <si>
    <t xml:space="preserve">3. Разходи за придобиване на активи </t>
  </si>
  <si>
    <t xml:space="preserve">   - приходи от финансирания</t>
  </si>
  <si>
    <t xml:space="preserve">ОБЩО ПРИХОДИ ОТ ОПЕРАТИВ- </t>
  </si>
  <si>
    <t xml:space="preserve">НА ДЕЙНОСТ (1+2+3+4): </t>
  </si>
  <si>
    <t xml:space="preserve">5. Приходи от участия в дъщерни, </t>
  </si>
  <si>
    <t>асоциирани, и смесени предпр. в т.ч.:</t>
  </si>
  <si>
    <t xml:space="preserve">   - приходи от участия в предприятия</t>
  </si>
  <si>
    <t xml:space="preserve">    от група</t>
  </si>
  <si>
    <t xml:space="preserve">6. Приходи от други инвестиции и  </t>
  </si>
  <si>
    <t xml:space="preserve">    заеми, признати като нетекущи </t>
  </si>
  <si>
    <t xml:space="preserve">    активи, в т. ч.:</t>
  </si>
  <si>
    <t xml:space="preserve">   - приходи от предприятия от група</t>
  </si>
  <si>
    <t xml:space="preserve">7. Други лихви и финансови приходи </t>
  </si>
  <si>
    <t xml:space="preserve">   в т.ч.:</t>
  </si>
  <si>
    <t xml:space="preserve">  б) положителни разлики от операции</t>
  </si>
  <si>
    <t xml:space="preserve">  в) положителни разлики от промяна</t>
  </si>
  <si>
    <t xml:space="preserve">  г) други</t>
  </si>
  <si>
    <t xml:space="preserve">ОБЩО ФИНАНСОВИ ПРИХОДИ </t>
  </si>
  <si>
    <t xml:space="preserve">(5+6+7): </t>
  </si>
  <si>
    <t xml:space="preserve">8. Загуба от обичайната дейност </t>
  </si>
  <si>
    <t xml:space="preserve">9. Извънредни приходи </t>
  </si>
  <si>
    <t>ОБЩО ПРИХОДИ</t>
  </si>
  <si>
    <t>11. Загуба (10+ р.11 и р.12 от раздел А)</t>
  </si>
  <si>
    <t>(Общо разходи +11+12+13)</t>
  </si>
  <si>
    <t>ВСИЧКО:</t>
  </si>
  <si>
    <t>(Общо приходи +11)</t>
  </si>
  <si>
    <t xml:space="preserve">ОБЩО РАЗХОДИ ЗА ОПЕРАТИВ- </t>
  </si>
  <si>
    <t xml:space="preserve">НА ДЕЙНОСТ (1+2+3+4+5): </t>
  </si>
  <si>
    <t>Всичко парични потоци от основната дейност  ( А )</t>
  </si>
  <si>
    <t>Б. Парични потоци от инвестиционна дейност</t>
  </si>
  <si>
    <t>Парични потоци, свързани с дълготрайни активи</t>
  </si>
  <si>
    <t>Парични потоци, свързани с краткосрочни  финансови  активи</t>
  </si>
  <si>
    <t>Парични потоци от бизнескомбинации - придобивания</t>
  </si>
  <si>
    <t>Парични потоци от полож.и отрицателни валутни курсови разл.</t>
  </si>
  <si>
    <t>Други парични потоци от инвестиционна дейност</t>
  </si>
  <si>
    <t>Всичко парични потоци от инвестиц. дейност  ( Б )</t>
  </si>
  <si>
    <t>В. Парични потоци от финансова дейност</t>
  </si>
  <si>
    <t>Парични потоци от емисия и обр.придобиване на ценни книжа</t>
  </si>
  <si>
    <t>1. Салдо в началото на отчетния период</t>
  </si>
  <si>
    <t xml:space="preserve">    - увеличения</t>
  </si>
  <si>
    <t xml:space="preserve">    - намаления</t>
  </si>
  <si>
    <t xml:space="preserve">    - за дивиденти</t>
  </si>
  <si>
    <t xml:space="preserve">    - увеличение</t>
  </si>
  <si>
    <t xml:space="preserve">    - намаление</t>
  </si>
  <si>
    <t>11. Салдо към края на отчетния период</t>
  </si>
  <si>
    <t>12. Промени от преводи на годишни финансови отчети на предприятия в чужбина</t>
  </si>
  <si>
    <t>13. Собствен капитал към
края на отчетния период(11+ - 12)</t>
  </si>
  <si>
    <t>7. Разпределение на печалбата, в т.ч.</t>
  </si>
  <si>
    <t>…………………………..</t>
  </si>
  <si>
    <t>(подпис и печат)</t>
  </si>
  <si>
    <t>(име,фамилия)</t>
  </si>
  <si>
    <t>I. НЕМАТЕРИАЛНИ АКТИВИ</t>
  </si>
  <si>
    <t>Обща сума I :</t>
  </si>
  <si>
    <t>II. ДЪЛГОТРАЙНИ МАТЕРИАЛНИ АКТИВИ</t>
  </si>
  <si>
    <t>1. Земи и сгради, в т.ч. :</t>
  </si>
  <si>
    <t>Приложение № 5 към СС 1( в сила от 01.01.2008)</t>
  </si>
  <si>
    <t>2. Концесии, патенти, лицензии, търговски марки</t>
  </si>
  <si>
    <t>4. Предоставени аванси и нематериални активи в</t>
  </si>
  <si>
    <t>процес на изграждане</t>
  </si>
  <si>
    <t>2. Машини, производствено оборудване и апаратура</t>
  </si>
  <si>
    <t>активи в процес на изграждане</t>
  </si>
  <si>
    <t>В началото на периода</t>
  </si>
  <si>
    <t>На постъпили през периода</t>
  </si>
  <si>
    <t>На излезли през периода</t>
  </si>
  <si>
    <t>В края на периода (1+2+3)</t>
  </si>
  <si>
    <t>Увеличение</t>
  </si>
  <si>
    <t>2. Провизии за данъци, в т.ч. :</t>
  </si>
  <si>
    <t>3. Други провизии и сходни задължения</t>
  </si>
  <si>
    <t xml:space="preserve">ОБЩО ЗА РАЗДЕЛ "Б" : </t>
  </si>
  <si>
    <t xml:space="preserve">ОБЩО  за  РАЗДЕЛ  "Б" : </t>
  </si>
  <si>
    <t>В. ЗАДЪЛЖЕНИЯ</t>
  </si>
  <si>
    <t>3. Стоки и продукция, в т.ч.:</t>
  </si>
  <si>
    <t>4. Предоставени аванси</t>
  </si>
  <si>
    <t>3. Получени аванси, в т.ч. :</t>
  </si>
  <si>
    <t>4. Задължения към доставчици, в т.ч. :</t>
  </si>
  <si>
    <t>5. Задължения по полици, в т.ч.:</t>
  </si>
  <si>
    <t xml:space="preserve">8. Други задължения, в т.ч. : </t>
  </si>
  <si>
    <t xml:space="preserve"> --- други задължения, в т.ч. :</t>
  </si>
  <si>
    <t>3. Други инвестиции</t>
  </si>
  <si>
    <t xml:space="preserve"> --- към персонала, в т.ч. :</t>
  </si>
  <si>
    <t xml:space="preserve"> --- осигурителни задължения, в т.ч. :</t>
  </si>
  <si>
    <t xml:space="preserve"> --- данъчни задължения, в т.ч. :</t>
  </si>
  <si>
    <t xml:space="preserve">ОБЩО ЗА РАЗДЕЛ "В" : </t>
  </si>
  <si>
    <t xml:space="preserve">ОБЩО  за  РАЗДЕЛ  "В", в т.ч. : </t>
  </si>
  <si>
    <t>Наименование на предприятието:</t>
  </si>
  <si>
    <t>Адрес:</t>
  </si>
  <si>
    <t>Булстат:</t>
  </si>
  <si>
    <t>Дата към, която се съставя:</t>
  </si>
  <si>
    <t>Дата на съставяне:</t>
  </si>
  <si>
    <t>Име и фамилия на представляващия:</t>
  </si>
  <si>
    <t>Име и фамилия на съставителя:</t>
  </si>
  <si>
    <t xml:space="preserve">  I. НЕМАТЕРИАЛНИ АКТИВИ</t>
  </si>
  <si>
    <t xml:space="preserve">  IV. ОТСРОЧЕНИ ДАНЪЦИ</t>
  </si>
  <si>
    <t xml:space="preserve">  Общо за група I : </t>
  </si>
  <si>
    <t xml:space="preserve">  Общо за група II : </t>
  </si>
  <si>
    <t xml:space="preserve">  Общо за група ІІI: </t>
  </si>
  <si>
    <t xml:space="preserve">  Булстат:</t>
  </si>
  <si>
    <t xml:space="preserve">      КАПИТАЛ</t>
  </si>
  <si>
    <t>А.  ЗАПИСАН, НО НЕВНЕСЕН</t>
  </si>
  <si>
    <t>4. Предоставени аванси и нематериални</t>
  </si>
  <si>
    <t xml:space="preserve">    активи в процес на изграждане</t>
  </si>
  <si>
    <t>- земи</t>
  </si>
  <si>
    <t>- сгради</t>
  </si>
  <si>
    <t xml:space="preserve">3. Съоръжения и други </t>
  </si>
  <si>
    <t xml:space="preserve">    група.</t>
  </si>
  <si>
    <t xml:space="preserve">1. Акции и дялове в предприятия от </t>
  </si>
  <si>
    <t xml:space="preserve">    и смесени предприятия</t>
  </si>
  <si>
    <t xml:space="preserve">3. Акции и дялове в асоциирани </t>
  </si>
  <si>
    <t xml:space="preserve">     АКТИВИ</t>
  </si>
  <si>
    <t>Г. ФИНАНСИРАНИЯ И ПРИХОДИ :</t>
  </si>
  <si>
    <t xml:space="preserve">     ЗАДЪЛЖЕНИЯ</t>
  </si>
  <si>
    <t xml:space="preserve">     ЗА БЪДЕЩИ ПЕРИОДИ, в.т.ч</t>
  </si>
  <si>
    <t>СУМА НА ПАСИВА</t>
  </si>
  <si>
    <t>- финансирания</t>
  </si>
  <si>
    <t>- приходи за бъдещи периоди</t>
  </si>
  <si>
    <t>Приложение № 1 към СС 1( в сила от 01.01.2008)</t>
  </si>
  <si>
    <t>а</t>
  </si>
  <si>
    <t>Дата:</t>
  </si>
  <si>
    <t>Съставител:</t>
  </si>
  <si>
    <t>Управител:</t>
  </si>
  <si>
    <t>2. Концесии, патенти, лицензи, търгов-</t>
  </si>
  <si>
    <t xml:space="preserve">    ски марки, програмни продукти и </t>
  </si>
  <si>
    <t xml:space="preserve">  II.  ДЪЛГОТРАЙНИ МАТЕРИАЛ-</t>
  </si>
  <si>
    <t xml:space="preserve">        НИ АКТИВИ</t>
  </si>
  <si>
    <t>2. Машини, производствено оборудва-</t>
  </si>
  <si>
    <t xml:space="preserve">4. Предоставени аванси и дълготрайни </t>
  </si>
  <si>
    <t xml:space="preserve">    матер.активи в процес на изграждане</t>
  </si>
  <si>
    <t xml:space="preserve">  III.  ДЪЛГОСРОЧНИ ФИНАНСО-</t>
  </si>
  <si>
    <t xml:space="preserve">         ВИ АКТИВИ</t>
  </si>
  <si>
    <t xml:space="preserve">    от група.</t>
  </si>
  <si>
    <t xml:space="preserve">2. Предоставени заеми на предприятия </t>
  </si>
  <si>
    <t>4. Предоставени заеми, свързани с асо-</t>
  </si>
  <si>
    <t xml:space="preserve">    циирани и смесени предприятия</t>
  </si>
  <si>
    <t xml:space="preserve">  V. НАТРУПАНА ПЕЧАЛБА/ЗАГУ-</t>
  </si>
  <si>
    <t xml:space="preserve">  VI. ТЕКУЩА ПЕЧАЛБА (ЗАГУБА)</t>
  </si>
  <si>
    <t xml:space="preserve">    и смесени предприятия, в т.ч. :</t>
  </si>
  <si>
    <t xml:space="preserve">7. Задължения, свързани с асоциирани </t>
  </si>
  <si>
    <t>Б.  НЕТЕКУЩИ АКТИВИ</t>
  </si>
  <si>
    <t>-в т.ч. проучване на природни минерални залежи</t>
  </si>
  <si>
    <t>програмни продукти и др.подобни права и активи в т.ч.</t>
  </si>
  <si>
    <t>-програмни продукти, включително разработените</t>
  </si>
  <si>
    <t>по стопански начин</t>
  </si>
  <si>
    <t>-авторски и други права върху развлекателни, лите-</t>
  </si>
  <si>
    <t>ратурни и аритистични произведения</t>
  </si>
  <si>
    <t>-в т.ч. предоставени аванси</t>
  </si>
  <si>
    <t>2а</t>
  </si>
  <si>
    <t>в т.ч. постъп.от внос и нови местно произв.</t>
  </si>
  <si>
    <t>- сгради нежилищни</t>
  </si>
  <si>
    <t>- сгради жилищни</t>
  </si>
  <si>
    <t>- сгради със смесено предназначение</t>
  </si>
  <si>
    <t>3. Съоръжения  в т.ч.</t>
  </si>
  <si>
    <t>- съоръжения, изградени чрез строителна дейност</t>
  </si>
  <si>
    <t>Обща сума II:</t>
  </si>
  <si>
    <t xml:space="preserve">    не и апаратура, тр.средства  в т. ч.</t>
  </si>
  <si>
    <t>07802</t>
  </si>
  <si>
    <t>07801</t>
  </si>
  <si>
    <t>Суми</t>
  </si>
  <si>
    <t>хил.</t>
  </si>
  <si>
    <t>лв</t>
  </si>
  <si>
    <t>хил</t>
  </si>
  <si>
    <t>Платени и възстановени данъци върху печалбата, ДДС</t>
  </si>
  <si>
    <t>2024г</t>
  </si>
  <si>
    <t>2024 г</t>
  </si>
  <si>
    <t>Суми (лв)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</si>
</sst>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;\(0\)"/>
    <numFmt numFmtId="165" formatCode="0;\(0\);"/>
    <numFmt numFmtId="167" formatCode="0.00;\(0.00\)"/>
    <numFmt numFmtId="168" formatCode="0.000;\(0.000\)"/>
    <numFmt numFmtId="171" formatCode="0;\-0;"/>
    <numFmt numFmtId="172" formatCode="0.000000000E+00"/>
    <numFmt numFmtId="183" formatCode="0.00;\(0.00\);"/>
  </numFmts>
  <fonts count="52" x14ac:knownFonts="1">
    <font>
      <sz val="11"/>
      <name val="Times New Roman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4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u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10"/>
      <name val="Times New Roman Cyr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name val="Times New Roman Cyr"/>
      <charset val="204"/>
    </font>
    <font>
      <b/>
      <sz val="10"/>
      <color indexed="8"/>
      <name val="Times New Roman Cyr"/>
      <family val="1"/>
      <charset val="204"/>
    </font>
    <font>
      <b/>
      <sz val="8"/>
      <name val="Times New Roman"/>
      <family val="1"/>
      <charset val="204"/>
    </font>
    <font>
      <sz val="10"/>
      <color indexed="8"/>
      <name val="Times New Roman Cyr"/>
      <family val="1"/>
      <charset val="204"/>
    </font>
    <font>
      <b/>
      <sz val="10"/>
      <color indexed="8"/>
      <name val="Times New Roman Cyr"/>
      <charset val="204"/>
    </font>
    <font>
      <sz val="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name val="Times New Roman"/>
      <family val="1"/>
      <charset val="204"/>
    </font>
    <font>
      <b/>
      <i/>
      <sz val="6"/>
      <name val="Times New Roman"/>
      <family val="1"/>
      <charset val="204"/>
    </font>
    <font>
      <b/>
      <sz val="6"/>
      <color indexed="8"/>
      <name val="Times New Roman"/>
      <family val="1"/>
      <charset val="204"/>
    </font>
    <font>
      <sz val="10"/>
      <color rgb="FF808080"/>
      <name val="Courier New"/>
      <family val="3"/>
      <charset val="204"/>
    </font>
    <font>
      <b/>
      <i/>
      <sz val="9"/>
      <color rgb="FF000000"/>
      <name val="Courier New"/>
      <family val="3"/>
      <charset val="204"/>
    </font>
    <font>
      <b/>
      <sz val="12"/>
      <color rgb="FF4682B4"/>
      <name val="Courier New"/>
      <family val="3"/>
      <charset val="204"/>
    </font>
    <font>
      <b/>
      <sz val="10"/>
      <color rgb="FF000000"/>
      <name val="Courier New"/>
      <family val="3"/>
      <charset val="204"/>
    </font>
    <font>
      <b/>
      <sz val="9"/>
      <color rgb="FF4682B4"/>
      <name val="Courier New"/>
      <family val="3"/>
      <charset val="204"/>
    </font>
    <font>
      <b/>
      <sz val="9"/>
      <color rgb="FF000000"/>
      <name val="Courier New"/>
      <family val="3"/>
      <charset val="204"/>
    </font>
    <font>
      <sz val="9"/>
      <color theme="0"/>
      <name val="Times New Roman"/>
      <family val="1"/>
      <charset val="204"/>
    </font>
    <font>
      <i/>
      <sz val="9"/>
      <color theme="0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i/>
      <sz val="8"/>
      <color theme="0"/>
      <name val="Times New Roman"/>
      <family val="1"/>
      <charset val="204"/>
    </font>
    <font>
      <sz val="10"/>
      <color theme="0"/>
      <name val="Times New Roman"/>
      <family val="1"/>
      <charset val="204"/>
    </font>
    <font>
      <b/>
      <i/>
      <sz val="10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gray125">
        <fgColor indexed="13"/>
      </patternFill>
    </fill>
    <fill>
      <patternFill patternType="solid">
        <fgColor indexed="1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D7E4F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4DF41"/>
        <bgColor indexed="64"/>
      </patternFill>
    </fill>
  </fills>
  <borders count="137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double">
        <color indexed="64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/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64"/>
      </right>
      <top/>
      <bottom style="double">
        <color indexed="8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8"/>
      </top>
      <bottom/>
      <diagonal/>
    </border>
    <border>
      <left style="double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8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/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8"/>
      </top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9" fillId="0" borderId="0"/>
    <xf numFmtId="0" fontId="39" fillId="0" borderId="0">
      <alignment horizontal="left" vertical="center"/>
    </xf>
    <xf numFmtId="0" fontId="39" fillId="0" borderId="0">
      <alignment horizontal="right" vertical="center"/>
    </xf>
    <xf numFmtId="0" fontId="40" fillId="5" borderId="0">
      <alignment horizontal="right" vertical="center"/>
    </xf>
    <xf numFmtId="0" fontId="41" fillId="0" borderId="0">
      <alignment horizontal="center" vertical="center"/>
    </xf>
    <xf numFmtId="0" fontId="42" fillId="0" borderId="0">
      <alignment horizontal="left" vertical="top"/>
    </xf>
    <xf numFmtId="0" fontId="43" fillId="6" borderId="0">
      <alignment horizontal="center" vertical="top"/>
    </xf>
    <xf numFmtId="0" fontId="44" fillId="0" borderId="0">
      <alignment horizontal="left" vertical="center"/>
    </xf>
    <xf numFmtId="0" fontId="44" fillId="0" borderId="0">
      <alignment horizontal="right" vertical="center"/>
    </xf>
    <xf numFmtId="0" fontId="44" fillId="6" borderId="0">
      <alignment horizontal="left" vertical="center"/>
    </xf>
    <xf numFmtId="0" fontId="44" fillId="6" borderId="0">
      <alignment horizontal="right" vertical="center"/>
    </xf>
    <xf numFmtId="0" fontId="40" fillId="5" borderId="0">
      <alignment horizontal="right" vertical="top"/>
    </xf>
  </cellStyleXfs>
  <cellXfs count="704">
    <xf numFmtId="0" fontId="0" fillId="0" borderId="0" xfId="0"/>
    <xf numFmtId="164" fontId="1" fillId="0" borderId="0" xfId="0" applyNumberFormat="1" applyFont="1" applyAlignment="1" applyProtection="1">
      <alignment vertical="center"/>
      <protection locked="0"/>
    </xf>
    <xf numFmtId="164" fontId="1" fillId="0" borderId="0" xfId="0" applyNumberFormat="1" applyFont="1" applyProtection="1">
      <protection locked="0"/>
    </xf>
    <xf numFmtId="0" fontId="6" fillId="0" borderId="0" xfId="0" applyFont="1"/>
    <xf numFmtId="0" fontId="7" fillId="0" borderId="0" xfId="0" applyFont="1" applyAlignment="1">
      <alignment horizontal="left"/>
    </xf>
    <xf numFmtId="14" fontId="7" fillId="0" borderId="0" xfId="0" applyNumberFormat="1" applyFont="1" applyAlignment="1">
      <alignment horizontal="left"/>
    </xf>
    <xf numFmtId="164" fontId="4" fillId="0" borderId="0" xfId="0" applyNumberFormat="1" applyFont="1" applyAlignment="1" applyProtection="1">
      <alignment vertical="center"/>
      <protection locked="0"/>
    </xf>
    <xf numFmtId="164" fontId="1" fillId="0" borderId="1" xfId="0" applyNumberFormat="1" applyFont="1" applyBorder="1" applyAlignment="1" applyProtection="1">
      <alignment vertical="center"/>
      <protection locked="0"/>
    </xf>
    <xf numFmtId="164" fontId="4" fillId="0" borderId="0" xfId="0" quotePrefix="1" applyNumberFormat="1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vertical="center"/>
      <protection locked="0"/>
    </xf>
    <xf numFmtId="164" fontId="4" fillId="0" borderId="0" xfId="0" applyNumberFormat="1" applyFont="1" applyAlignment="1">
      <alignment vertical="center"/>
    </xf>
    <xf numFmtId="164" fontId="9" fillId="0" borderId="0" xfId="0" applyNumberFormat="1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left" vertical="center"/>
      <protection locked="0"/>
    </xf>
    <xf numFmtId="164" fontId="13" fillId="0" borderId="0" xfId="0" applyNumberFormat="1" applyFont="1" applyAlignment="1" applyProtection="1">
      <alignment vertical="center"/>
      <protection locked="0"/>
    </xf>
    <xf numFmtId="164" fontId="14" fillId="0" borderId="0" xfId="0" applyNumberFormat="1" applyFont="1" applyAlignment="1" applyProtection="1">
      <alignment horizontal="right"/>
      <protection locked="0"/>
    </xf>
    <xf numFmtId="164" fontId="13" fillId="0" borderId="0" xfId="0" applyNumberFormat="1" applyFont="1" applyProtection="1">
      <protection locked="0"/>
    </xf>
    <xf numFmtId="164" fontId="13" fillId="0" borderId="0" xfId="0" applyNumberFormat="1" applyFont="1" applyAlignment="1" applyProtection="1">
      <alignment horizontal="centerContinuous" vertical="center"/>
      <protection locked="0"/>
    </xf>
    <xf numFmtId="14" fontId="13" fillId="0" borderId="0" xfId="0" applyNumberFormat="1" applyFont="1" applyAlignment="1" applyProtection="1">
      <alignment horizontal="left" vertical="center"/>
      <protection locked="0"/>
    </xf>
    <xf numFmtId="164" fontId="13" fillId="0" borderId="0" xfId="0" applyNumberFormat="1" applyFont="1" applyAlignment="1" applyProtection="1">
      <alignment horizontal="left" vertical="center"/>
      <protection locked="0"/>
    </xf>
    <xf numFmtId="164" fontId="16" fillId="0" borderId="0" xfId="0" applyNumberFormat="1" applyFont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left" vertical="center"/>
      <protection locked="0"/>
    </xf>
    <xf numFmtId="164" fontId="3" fillId="0" borderId="3" xfId="0" applyNumberFormat="1" applyFont="1" applyBorder="1" applyAlignment="1" applyProtection="1">
      <alignment horizontal="left" vertical="center"/>
      <protection locked="0"/>
    </xf>
    <xf numFmtId="164" fontId="4" fillId="0" borderId="4" xfId="0" applyNumberFormat="1" applyFont="1" applyBorder="1" applyAlignment="1" applyProtection="1">
      <alignment vertical="center"/>
      <protection locked="0"/>
    </xf>
    <xf numFmtId="164" fontId="3" fillId="0" borderId="5" xfId="0" applyNumberFormat="1" applyFont="1" applyBorder="1" applyAlignment="1" applyProtection="1">
      <alignment horizontal="left" vertical="center"/>
      <protection locked="0"/>
    </xf>
    <xf numFmtId="164" fontId="4" fillId="0" borderId="6" xfId="0" applyNumberFormat="1" applyFont="1" applyBorder="1" applyAlignment="1" applyProtection="1">
      <alignment vertical="center"/>
      <protection locked="0"/>
    </xf>
    <xf numFmtId="164" fontId="4" fillId="0" borderId="3" xfId="0" applyNumberFormat="1" applyFont="1" applyBorder="1" applyAlignment="1" applyProtection="1">
      <alignment vertical="center"/>
      <protection locked="0"/>
    </xf>
    <xf numFmtId="164" fontId="4" fillId="0" borderId="5" xfId="0" applyNumberFormat="1" applyFont="1" applyBorder="1" applyAlignment="1" applyProtection="1">
      <alignment vertical="center"/>
      <protection locked="0"/>
    </xf>
    <xf numFmtId="164" fontId="4" fillId="0" borderId="7" xfId="0" applyNumberFormat="1" applyFont="1" applyBorder="1" applyAlignment="1" applyProtection="1">
      <alignment vertical="center"/>
      <protection locked="0"/>
    </xf>
    <xf numFmtId="164" fontId="1" fillId="0" borderId="8" xfId="0" applyNumberFormat="1" applyFont="1" applyBorder="1" applyAlignment="1" applyProtection="1">
      <alignment vertical="center"/>
      <protection locked="0"/>
    </xf>
    <xf numFmtId="164" fontId="1" fillId="0" borderId="9" xfId="0" applyNumberFormat="1" applyFont="1" applyBorder="1" applyAlignment="1" applyProtection="1">
      <alignment vertical="center"/>
      <protection locked="0"/>
    </xf>
    <xf numFmtId="164" fontId="1" fillId="0" borderId="10" xfId="0" applyNumberFormat="1" applyFont="1" applyBorder="1" applyAlignment="1" applyProtection="1">
      <alignment vertical="center"/>
      <protection locked="0"/>
    </xf>
    <xf numFmtId="164" fontId="1" fillId="0" borderId="11" xfId="0" applyNumberFormat="1" applyFont="1" applyBorder="1" applyAlignment="1" applyProtection="1">
      <alignment vertical="center"/>
      <protection locked="0"/>
    </xf>
    <xf numFmtId="164" fontId="1" fillId="0" borderId="12" xfId="0" applyNumberFormat="1" applyFont="1" applyBorder="1" applyAlignment="1" applyProtection="1">
      <alignment vertical="center"/>
      <protection locked="0"/>
    </xf>
    <xf numFmtId="164" fontId="1" fillId="0" borderId="13" xfId="0" applyNumberFormat="1" applyFont="1" applyBorder="1" applyAlignment="1" applyProtection="1">
      <alignment vertical="center"/>
      <protection locked="0"/>
    </xf>
    <xf numFmtId="164" fontId="3" fillId="0" borderId="14" xfId="0" applyNumberFormat="1" applyFont="1" applyBorder="1" applyAlignment="1" applyProtection="1">
      <alignment horizontal="left" vertical="center"/>
      <protection locked="0"/>
    </xf>
    <xf numFmtId="164" fontId="4" fillId="0" borderId="15" xfId="0" applyNumberFormat="1" applyFont="1" applyBorder="1" applyAlignment="1" applyProtection="1">
      <alignment vertical="center"/>
      <protection locked="0"/>
    </xf>
    <xf numFmtId="164" fontId="4" fillId="0" borderId="14" xfId="0" quotePrefix="1" applyNumberFormat="1" applyFont="1" applyBorder="1" applyAlignment="1" applyProtection="1">
      <alignment vertical="center"/>
      <protection locked="0"/>
    </xf>
    <xf numFmtId="164" fontId="4" fillId="0" borderId="14" xfId="0" applyNumberFormat="1" applyFont="1" applyBorder="1" applyAlignment="1" applyProtection="1">
      <alignment vertical="center"/>
      <protection locked="0"/>
    </xf>
    <xf numFmtId="164" fontId="12" fillId="0" borderId="6" xfId="0" quotePrefix="1" applyNumberFormat="1" applyFont="1" applyBorder="1" applyAlignment="1" applyProtection="1">
      <alignment vertical="center"/>
      <protection locked="0"/>
    </xf>
    <xf numFmtId="164" fontId="12" fillId="0" borderId="4" xfId="0" quotePrefix="1" applyNumberFormat="1" applyFont="1" applyBorder="1" applyAlignment="1" applyProtection="1">
      <alignment vertical="center"/>
      <protection locked="0"/>
    </xf>
    <xf numFmtId="164" fontId="4" fillId="0" borderId="16" xfId="0" applyNumberFormat="1" applyFont="1" applyBorder="1" applyAlignment="1" applyProtection="1">
      <alignment vertical="center"/>
      <protection locked="0"/>
    </xf>
    <xf numFmtId="164" fontId="12" fillId="0" borderId="7" xfId="0" quotePrefix="1" applyNumberFormat="1" applyFont="1" applyBorder="1" applyAlignment="1" applyProtection="1">
      <alignment vertical="center"/>
      <protection locked="0"/>
    </xf>
    <xf numFmtId="164" fontId="4" fillId="0" borderId="17" xfId="0" applyNumberFormat="1" applyFont="1" applyBorder="1" applyAlignment="1" applyProtection="1">
      <alignment vertical="center"/>
      <protection locked="0"/>
    </xf>
    <xf numFmtId="164" fontId="4" fillId="0" borderId="18" xfId="0" applyNumberFormat="1" applyFont="1" applyBorder="1" applyAlignment="1" applyProtection="1">
      <alignment vertical="center"/>
      <protection locked="0"/>
    </xf>
    <xf numFmtId="164" fontId="4" fillId="0" borderId="19" xfId="0" applyNumberFormat="1" applyFont="1" applyBorder="1" applyAlignment="1" applyProtection="1">
      <alignment vertical="center"/>
      <protection locked="0"/>
    </xf>
    <xf numFmtId="164" fontId="3" fillId="0" borderId="4" xfId="0" applyNumberFormat="1" applyFont="1" applyBorder="1" applyAlignment="1" applyProtection="1">
      <alignment horizontal="left" vertical="center"/>
      <protection locked="0"/>
    </xf>
    <xf numFmtId="164" fontId="2" fillId="0" borderId="7" xfId="0" applyNumberFormat="1" applyFont="1" applyBorder="1" applyAlignment="1" applyProtection="1">
      <alignment vertical="center"/>
      <protection locked="0"/>
    </xf>
    <xf numFmtId="164" fontId="16" fillId="0" borderId="0" xfId="0" applyNumberFormat="1" applyFont="1" applyAlignment="1" applyProtection="1">
      <alignment vertical="center"/>
      <protection locked="0"/>
    </xf>
    <xf numFmtId="164" fontId="3" fillId="0" borderId="20" xfId="0" applyNumberFormat="1" applyFont="1" applyBorder="1" applyAlignment="1" applyProtection="1">
      <alignment horizontal="left" vertical="center"/>
      <protection locked="0"/>
    </xf>
    <xf numFmtId="164" fontId="1" fillId="0" borderId="21" xfId="0" applyNumberFormat="1" applyFont="1" applyBorder="1" applyAlignment="1" applyProtection="1">
      <alignment vertical="center"/>
      <protection locked="0"/>
    </xf>
    <xf numFmtId="164" fontId="1" fillId="0" borderId="22" xfId="0" applyNumberFormat="1" applyFont="1" applyBorder="1" applyAlignment="1" applyProtection="1">
      <alignment vertical="center"/>
      <protection locked="0"/>
    </xf>
    <xf numFmtId="164" fontId="1" fillId="0" borderId="23" xfId="0" applyNumberFormat="1" applyFont="1" applyBorder="1" applyAlignment="1" applyProtection="1">
      <alignment vertical="center"/>
      <protection locked="0"/>
    </xf>
    <xf numFmtId="164" fontId="1" fillId="0" borderId="24" xfId="0" applyNumberFormat="1" applyFont="1" applyBorder="1" applyAlignment="1" applyProtection="1">
      <alignment vertical="center"/>
      <protection locked="0"/>
    </xf>
    <xf numFmtId="164" fontId="1" fillId="0" borderId="9" xfId="0" applyNumberFormat="1" applyFont="1" applyBorder="1" applyAlignment="1">
      <alignment vertical="center"/>
    </xf>
    <xf numFmtId="164" fontId="1" fillId="0" borderId="22" xfId="0" applyNumberFormat="1" applyFont="1" applyBorder="1" applyAlignment="1">
      <alignment vertical="center"/>
    </xf>
    <xf numFmtId="164" fontId="1" fillId="0" borderId="4" xfId="0" applyNumberFormat="1" applyFont="1" applyBorder="1" applyAlignment="1" applyProtection="1">
      <alignment vertical="center"/>
      <protection locked="0"/>
    </xf>
    <xf numFmtId="164" fontId="1" fillId="0" borderId="6" xfId="0" applyNumberFormat="1" applyFont="1" applyBorder="1" applyAlignment="1" applyProtection="1">
      <alignment vertical="center"/>
      <protection locked="0"/>
    </xf>
    <xf numFmtId="164" fontId="1" fillId="0" borderId="10" xfId="0" applyNumberFormat="1" applyFont="1" applyBorder="1" applyAlignment="1">
      <alignment vertical="center"/>
    </xf>
    <xf numFmtId="164" fontId="1" fillId="0" borderId="11" xfId="0" applyNumberFormat="1" applyFont="1" applyBorder="1" applyAlignment="1">
      <alignment vertical="center"/>
    </xf>
    <xf numFmtId="164" fontId="2" fillId="0" borderId="21" xfId="0" applyNumberFormat="1" applyFont="1" applyBorder="1" applyAlignment="1">
      <alignment vertical="center"/>
    </xf>
    <xf numFmtId="164" fontId="3" fillId="2" borderId="25" xfId="0" applyNumberFormat="1" applyFont="1" applyFill="1" applyBorder="1" applyAlignment="1" applyProtection="1">
      <alignment horizontal="center" vertical="center"/>
      <protection locked="0"/>
    </xf>
    <xf numFmtId="164" fontId="10" fillId="2" borderId="26" xfId="0" applyNumberFormat="1" applyFont="1" applyFill="1" applyBorder="1" applyAlignment="1" applyProtection="1">
      <alignment horizontal="centerContinuous" vertical="center"/>
      <protection locked="0"/>
    </xf>
    <xf numFmtId="164" fontId="10" fillId="2" borderId="24" xfId="0" applyNumberFormat="1" applyFont="1" applyFill="1" applyBorder="1" applyAlignment="1" applyProtection="1">
      <alignment horizontal="center" vertical="center"/>
      <protection locked="0"/>
    </xf>
    <xf numFmtId="164" fontId="2" fillId="2" borderId="27" xfId="0" applyNumberFormat="1" applyFont="1" applyFill="1" applyBorder="1" applyAlignment="1">
      <alignment vertical="center"/>
    </xf>
    <xf numFmtId="164" fontId="4" fillId="0" borderId="28" xfId="0" applyNumberFormat="1" applyFont="1" applyBorder="1" applyAlignment="1" applyProtection="1">
      <alignment vertical="center"/>
      <protection locked="0"/>
    </xf>
    <xf numFmtId="164" fontId="1" fillId="0" borderId="29" xfId="0" applyNumberFormat="1" applyFont="1" applyBorder="1" applyAlignment="1" applyProtection="1">
      <alignment vertical="center"/>
      <protection locked="0"/>
    </xf>
    <xf numFmtId="164" fontId="1" fillId="0" borderId="30" xfId="0" applyNumberFormat="1" applyFont="1" applyBorder="1" applyAlignment="1" applyProtection="1">
      <alignment vertical="center"/>
      <protection locked="0"/>
    </xf>
    <xf numFmtId="164" fontId="1" fillId="0" borderId="12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3" fillId="0" borderId="3" xfId="0" applyNumberFormat="1" applyFont="1" applyBorder="1" applyAlignment="1" applyProtection="1">
      <alignment vertical="center"/>
      <protection locked="0"/>
    </xf>
    <xf numFmtId="164" fontId="2" fillId="0" borderId="12" xfId="0" applyNumberFormat="1" applyFont="1" applyBorder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164" fontId="1" fillId="0" borderId="0" xfId="0" applyNumberFormat="1" applyFont="1" applyAlignment="1">
      <alignment vertical="center"/>
    </xf>
    <xf numFmtId="164" fontId="3" fillId="0" borderId="31" xfId="0" applyNumberFormat="1" applyFont="1" applyBorder="1" applyAlignment="1" applyProtection="1">
      <alignment vertical="center"/>
      <protection locked="0"/>
    </xf>
    <xf numFmtId="164" fontId="4" fillId="0" borderId="31" xfId="0" applyNumberFormat="1" applyFont="1" applyBorder="1" applyAlignment="1" applyProtection="1">
      <alignment vertical="center"/>
      <protection locked="0"/>
    </xf>
    <xf numFmtId="164" fontId="3" fillId="0" borderId="5" xfId="0" applyNumberFormat="1" applyFont="1" applyBorder="1" applyAlignment="1" applyProtection="1">
      <alignment vertical="center"/>
      <protection locked="0"/>
    </xf>
    <xf numFmtId="164" fontId="3" fillId="0" borderId="32" xfId="0" applyNumberFormat="1" applyFont="1" applyBorder="1" applyAlignment="1" applyProtection="1">
      <alignment vertical="center"/>
      <protection locked="0"/>
    </xf>
    <xf numFmtId="164" fontId="3" fillId="0" borderId="7" xfId="0" applyNumberFormat="1" applyFont="1" applyBorder="1" applyAlignment="1" applyProtection="1">
      <alignment horizontal="left" vertical="center"/>
      <protection locked="0"/>
    </xf>
    <xf numFmtId="164" fontId="3" fillId="0" borderId="4" xfId="0" applyNumberFormat="1" applyFont="1" applyBorder="1" applyAlignment="1" applyProtection="1">
      <alignment vertical="center"/>
      <protection locked="0"/>
    </xf>
    <xf numFmtId="164" fontId="3" fillId="0" borderId="7" xfId="0" applyNumberFormat="1" applyFont="1" applyBorder="1" applyAlignment="1" applyProtection="1">
      <alignment vertical="center"/>
      <protection locked="0"/>
    </xf>
    <xf numFmtId="164" fontId="3" fillId="0" borderId="6" xfId="0" applyNumberFormat="1" applyFont="1" applyBorder="1" applyAlignment="1" applyProtection="1">
      <alignment vertical="center"/>
      <protection locked="0"/>
    </xf>
    <xf numFmtId="164" fontId="3" fillId="0" borderId="6" xfId="0" applyNumberFormat="1" applyFont="1" applyBorder="1" applyAlignment="1" applyProtection="1">
      <alignment horizontal="left" vertical="center"/>
      <protection locked="0"/>
    </xf>
    <xf numFmtId="164" fontId="10" fillId="2" borderId="33" xfId="0" applyNumberFormat="1" applyFont="1" applyFill="1" applyBorder="1" applyAlignment="1" applyProtection="1">
      <alignment horizontal="centerContinuous" vertical="center"/>
      <protection locked="0"/>
    </xf>
    <xf numFmtId="164" fontId="1" fillId="0" borderId="21" xfId="0" applyNumberFormat="1" applyFont="1" applyBorder="1" applyAlignment="1">
      <alignment vertical="center"/>
    </xf>
    <xf numFmtId="164" fontId="2" fillId="0" borderId="11" xfId="0" applyNumberFormat="1" applyFont="1" applyBorder="1" applyAlignment="1">
      <alignment vertical="center"/>
    </xf>
    <xf numFmtId="164" fontId="4" fillId="0" borderId="6" xfId="0" applyNumberFormat="1" applyFont="1" applyBorder="1" applyAlignment="1" applyProtection="1">
      <alignment horizontal="left" vertical="center"/>
      <protection locked="0"/>
    </xf>
    <xf numFmtId="164" fontId="4" fillId="0" borderId="7" xfId="0" applyNumberFormat="1" applyFont="1" applyBorder="1" applyAlignment="1" applyProtection="1">
      <alignment horizontal="left" vertical="center"/>
      <protection locked="0"/>
    </xf>
    <xf numFmtId="164" fontId="16" fillId="0" borderId="9" xfId="0" applyNumberFormat="1" applyFont="1" applyBorder="1" applyAlignment="1">
      <alignment vertical="center"/>
    </xf>
    <xf numFmtId="164" fontId="1" fillId="0" borderId="35" xfId="0" applyNumberFormat="1" applyFont="1" applyBorder="1" applyAlignment="1" applyProtection="1">
      <alignment vertical="center"/>
      <protection locked="0"/>
    </xf>
    <xf numFmtId="164" fontId="1" fillId="0" borderId="36" xfId="0" applyNumberFormat="1" applyFont="1" applyBorder="1" applyAlignment="1" applyProtection="1">
      <alignment vertical="center"/>
      <protection locked="0"/>
    </xf>
    <xf numFmtId="164" fontId="1" fillId="0" borderId="27" xfId="0" applyNumberFormat="1" applyFont="1" applyBorder="1" applyAlignment="1" applyProtection="1">
      <alignment vertical="center"/>
      <protection locked="0"/>
    </xf>
    <xf numFmtId="164" fontId="3" fillId="2" borderId="37" xfId="0" applyNumberFormat="1" applyFont="1" applyFill="1" applyBorder="1" applyAlignment="1" applyProtection="1">
      <alignment horizontal="center" vertical="center"/>
      <protection locked="0"/>
    </xf>
    <xf numFmtId="14" fontId="14" fillId="0" borderId="38" xfId="0" applyNumberFormat="1" applyFont="1" applyBorder="1" applyAlignment="1" applyProtection="1">
      <alignment horizontal="center" vertical="center"/>
      <protection locked="0"/>
    </xf>
    <xf numFmtId="164" fontId="3" fillId="2" borderId="39" xfId="0" applyNumberFormat="1" applyFont="1" applyFill="1" applyBorder="1" applyAlignment="1" applyProtection="1">
      <alignment horizontal="center" vertical="center"/>
      <protection locked="0"/>
    </xf>
    <xf numFmtId="164" fontId="22" fillId="0" borderId="0" xfId="0" applyNumberFormat="1" applyFont="1" applyAlignment="1" applyProtection="1">
      <alignment vertical="center"/>
      <protection locked="0"/>
    </xf>
    <xf numFmtId="164" fontId="16" fillId="0" borderId="0" xfId="0" applyNumberFormat="1" applyFont="1" applyAlignment="1" applyProtection="1">
      <alignment horizontal="right"/>
      <protection locked="0"/>
    </xf>
    <xf numFmtId="164" fontId="3" fillId="0" borderId="31" xfId="0" applyNumberFormat="1" applyFont="1" applyBorder="1" applyAlignment="1" applyProtection="1">
      <alignment horizontal="left" vertical="center"/>
      <protection locked="0"/>
    </xf>
    <xf numFmtId="164" fontId="1" fillId="0" borderId="31" xfId="0" applyNumberFormat="1" applyFont="1" applyBorder="1" applyAlignment="1" applyProtection="1">
      <alignment vertical="center"/>
      <protection locked="0"/>
    </xf>
    <xf numFmtId="164" fontId="1" fillId="0" borderId="31" xfId="0" quotePrefix="1" applyNumberFormat="1" applyFont="1" applyBorder="1" applyAlignment="1" applyProtection="1">
      <alignment vertical="center"/>
      <protection locked="0"/>
    </xf>
    <xf numFmtId="164" fontId="1" fillId="0" borderId="40" xfId="0" quotePrefix="1" applyNumberFormat="1" applyFont="1" applyBorder="1" applyAlignment="1" applyProtection="1">
      <alignment vertical="center"/>
      <protection locked="0"/>
    </xf>
    <xf numFmtId="164" fontId="17" fillId="0" borderId="0" xfId="0" applyNumberFormat="1" applyFont="1" applyAlignment="1" applyProtection="1">
      <alignment horizontal="center" vertical="center"/>
      <protection locked="0"/>
    </xf>
    <xf numFmtId="164" fontId="1" fillId="0" borderId="6" xfId="0" quotePrefix="1" applyNumberFormat="1" applyFont="1" applyBorder="1" applyAlignment="1" applyProtection="1">
      <alignment vertical="center"/>
      <protection locked="0"/>
    </xf>
    <xf numFmtId="164" fontId="1" fillId="0" borderId="39" xfId="0" applyNumberFormat="1" applyFont="1" applyBorder="1" applyAlignment="1" applyProtection="1">
      <alignment vertical="center"/>
      <protection locked="0"/>
    </xf>
    <xf numFmtId="164" fontId="28" fillId="0" borderId="11" xfId="0" quotePrefix="1" applyNumberFormat="1" applyFont="1" applyBorder="1" applyAlignment="1" applyProtection="1">
      <alignment vertical="center"/>
      <protection locked="0"/>
    </xf>
    <xf numFmtId="164" fontId="28" fillId="0" borderId="13" xfId="0" quotePrefix="1" applyNumberFormat="1" applyFont="1" applyBorder="1" applyAlignment="1" applyProtection="1">
      <alignment vertical="center"/>
      <protection locked="0"/>
    </xf>
    <xf numFmtId="164" fontId="28" fillId="0" borderId="30" xfId="0" quotePrefix="1" applyNumberFormat="1" applyFont="1" applyBorder="1" applyAlignment="1" applyProtection="1">
      <alignment vertical="center"/>
      <protection locked="0"/>
    </xf>
    <xf numFmtId="164" fontId="28" fillId="0" borderId="41" xfId="0" applyNumberFormat="1" applyFont="1" applyBorder="1" applyAlignment="1" applyProtection="1">
      <alignment vertical="center"/>
      <protection locked="0"/>
    </xf>
    <xf numFmtId="164" fontId="28" fillId="0" borderId="13" xfId="0" applyNumberFormat="1" applyFont="1" applyBorder="1" applyAlignment="1" applyProtection="1">
      <alignment vertical="center"/>
      <protection locked="0"/>
    </xf>
    <xf numFmtId="164" fontId="28" fillId="0" borderId="21" xfId="0" applyNumberFormat="1" applyFont="1" applyBorder="1" applyAlignment="1" applyProtection="1">
      <alignment vertical="center"/>
      <protection locked="0"/>
    </xf>
    <xf numFmtId="164" fontId="28" fillId="0" borderId="27" xfId="0" quotePrefix="1" applyNumberFormat="1" applyFont="1" applyBorder="1" applyAlignment="1" applyProtection="1">
      <alignment vertical="center"/>
      <protection locked="0"/>
    </xf>
    <xf numFmtId="164" fontId="28" fillId="0" borderId="9" xfId="0" quotePrefix="1" applyNumberFormat="1" applyFont="1" applyBorder="1" applyAlignment="1" applyProtection="1">
      <alignment vertical="center"/>
      <protection locked="0"/>
    </xf>
    <xf numFmtId="164" fontId="10" fillId="0" borderId="21" xfId="0" quotePrefix="1" applyNumberFormat="1" applyFont="1" applyBorder="1" applyAlignment="1" applyProtection="1">
      <alignment vertical="center"/>
      <protection locked="0"/>
    </xf>
    <xf numFmtId="164" fontId="10" fillId="0" borderId="41" xfId="0" quotePrefix="1" applyNumberFormat="1" applyFont="1" applyBorder="1" applyAlignment="1" applyProtection="1">
      <alignment vertical="center"/>
      <protection locked="0"/>
    </xf>
    <xf numFmtId="164" fontId="5" fillId="0" borderId="42" xfId="0" applyNumberFormat="1" applyFont="1" applyBorder="1" applyAlignment="1" applyProtection="1">
      <alignment vertical="center"/>
      <protection locked="0"/>
    </xf>
    <xf numFmtId="164" fontId="21" fillId="0" borderId="43" xfId="0" applyNumberFormat="1" applyFont="1" applyBorder="1" applyAlignment="1">
      <alignment vertical="center"/>
    </xf>
    <xf numFmtId="164" fontId="21" fillId="0" borderId="22" xfId="0" applyNumberFormat="1" applyFont="1" applyBorder="1" applyAlignment="1">
      <alignment vertical="center"/>
    </xf>
    <xf numFmtId="164" fontId="5" fillId="0" borderId="44" xfId="0" applyNumberFormat="1" applyFont="1" applyBorder="1" applyAlignment="1" applyProtection="1">
      <alignment vertical="center"/>
      <protection locked="0"/>
    </xf>
    <xf numFmtId="164" fontId="21" fillId="0" borderId="45" xfId="0" applyNumberFormat="1" applyFont="1" applyBorder="1" applyAlignment="1">
      <alignment vertical="center"/>
    </xf>
    <xf numFmtId="164" fontId="21" fillId="0" borderId="34" xfId="0" applyNumberFormat="1" applyFont="1" applyBorder="1" applyAlignment="1">
      <alignment vertical="center"/>
    </xf>
    <xf numFmtId="164" fontId="5" fillId="0" borderId="46" xfId="0" applyNumberFormat="1" applyFont="1" applyBorder="1" applyAlignment="1" applyProtection="1">
      <alignment vertical="center"/>
      <protection locked="0"/>
    </xf>
    <xf numFmtId="164" fontId="21" fillId="0" borderId="47" xfId="0" applyNumberFormat="1" applyFont="1" applyBorder="1" applyAlignment="1">
      <alignment vertical="center"/>
    </xf>
    <xf numFmtId="164" fontId="20" fillId="3" borderId="48" xfId="0" applyNumberFormat="1" applyFont="1" applyFill="1" applyBorder="1" applyAlignment="1" applyProtection="1">
      <alignment horizontal="left" vertical="center"/>
      <protection locked="0"/>
    </xf>
    <xf numFmtId="164" fontId="20" fillId="0" borderId="49" xfId="0" applyNumberFormat="1" applyFont="1" applyBorder="1" applyAlignment="1">
      <alignment vertical="center"/>
    </xf>
    <xf numFmtId="164" fontId="20" fillId="0" borderId="50" xfId="0" applyNumberFormat="1" applyFont="1" applyBorder="1" applyAlignment="1">
      <alignment vertical="center"/>
    </xf>
    <xf numFmtId="164" fontId="20" fillId="0" borderId="51" xfId="0" applyNumberFormat="1" applyFont="1" applyBorder="1" applyAlignment="1">
      <alignment vertical="center"/>
    </xf>
    <xf numFmtId="164" fontId="20" fillId="0" borderId="52" xfId="0" applyNumberFormat="1" applyFont="1" applyBorder="1" applyAlignment="1" applyProtection="1">
      <alignment vertical="center"/>
      <protection locked="0"/>
    </xf>
    <xf numFmtId="164" fontId="21" fillId="0" borderId="15" xfId="0" applyNumberFormat="1" applyFont="1" applyBorder="1" applyAlignment="1" applyProtection="1">
      <alignment vertical="center"/>
      <protection locked="0"/>
    </xf>
    <xf numFmtId="164" fontId="21" fillId="0" borderId="53" xfId="0" applyNumberFormat="1" applyFont="1" applyBorder="1" applyAlignment="1" applyProtection="1">
      <alignment vertical="center"/>
      <protection locked="0"/>
    </xf>
    <xf numFmtId="164" fontId="21" fillId="0" borderId="14" xfId="0" applyNumberFormat="1" applyFont="1" applyBorder="1" applyAlignment="1" applyProtection="1">
      <alignment vertical="center"/>
      <protection locked="0"/>
    </xf>
    <xf numFmtId="164" fontId="21" fillId="0" borderId="54" xfId="0" applyNumberFormat="1" applyFont="1" applyBorder="1" applyAlignment="1" applyProtection="1">
      <alignment vertical="center"/>
      <protection locked="0"/>
    </xf>
    <xf numFmtId="164" fontId="5" fillId="0" borderId="55" xfId="0" applyNumberFormat="1" applyFont="1" applyBorder="1" applyAlignment="1" applyProtection="1">
      <alignment vertical="center"/>
      <protection locked="0"/>
    </xf>
    <xf numFmtId="164" fontId="21" fillId="0" borderId="56" xfId="0" applyNumberFormat="1" applyFont="1" applyBorder="1" applyAlignment="1">
      <alignment vertical="center"/>
    </xf>
    <xf numFmtId="164" fontId="21" fillId="0" borderId="57" xfId="0" applyNumberFormat="1" applyFont="1" applyBorder="1" applyAlignment="1" applyProtection="1">
      <alignment vertical="center"/>
      <protection locked="0"/>
    </xf>
    <xf numFmtId="164" fontId="21" fillId="0" borderId="58" xfId="0" applyNumberFormat="1" applyFont="1" applyBorder="1" applyAlignment="1" applyProtection="1">
      <alignment vertical="center"/>
      <protection locked="0"/>
    </xf>
    <xf numFmtId="164" fontId="5" fillId="0" borderId="59" xfId="0" applyNumberFormat="1" applyFont="1" applyBorder="1" applyAlignment="1" applyProtection="1">
      <alignment vertical="center"/>
      <protection locked="0"/>
    </xf>
    <xf numFmtId="164" fontId="21" fillId="0" borderId="24" xfId="0" applyNumberFormat="1" applyFont="1" applyBorder="1" applyAlignment="1">
      <alignment vertical="center"/>
    </xf>
    <xf numFmtId="164" fontId="21" fillId="0" borderId="25" xfId="0" applyNumberFormat="1" applyFont="1" applyBorder="1" applyAlignment="1" applyProtection="1">
      <alignment vertical="center"/>
      <protection locked="0"/>
    </xf>
    <xf numFmtId="164" fontId="21" fillId="0" borderId="60" xfId="0" applyNumberFormat="1" applyFont="1" applyBorder="1" applyAlignment="1" applyProtection="1">
      <alignment vertical="center"/>
      <protection locked="0"/>
    </xf>
    <xf numFmtId="164" fontId="20" fillId="3" borderId="61" xfId="0" applyNumberFormat="1" applyFont="1" applyFill="1" applyBorder="1" applyAlignment="1" applyProtection="1">
      <alignment horizontal="left" vertical="center"/>
      <protection locked="0"/>
    </xf>
    <xf numFmtId="164" fontId="20" fillId="0" borderId="62" xfId="0" applyNumberFormat="1" applyFont="1" applyBorder="1" applyAlignment="1">
      <alignment vertical="center"/>
    </xf>
    <xf numFmtId="164" fontId="20" fillId="0" borderId="63" xfId="0" applyNumberFormat="1" applyFont="1" applyBorder="1" applyAlignment="1">
      <alignment vertical="center"/>
    </xf>
    <xf numFmtId="164" fontId="20" fillId="0" borderId="64" xfId="0" applyNumberFormat="1" applyFont="1" applyBorder="1" applyAlignment="1">
      <alignment vertical="center"/>
    </xf>
    <xf numFmtId="164" fontId="5" fillId="0" borderId="65" xfId="0" applyNumberFormat="1" applyFont="1" applyBorder="1" applyAlignment="1" applyProtection="1">
      <alignment vertical="center"/>
      <protection locked="0"/>
    </xf>
    <xf numFmtId="164" fontId="21" fillId="0" borderId="23" xfId="0" applyNumberFormat="1" applyFont="1" applyBorder="1" applyAlignment="1">
      <alignment vertical="center"/>
    </xf>
    <xf numFmtId="164" fontId="20" fillId="0" borderId="61" xfId="0" applyNumberFormat="1" applyFont="1" applyBorder="1" applyAlignment="1" applyProtection="1">
      <alignment horizontal="left" vertical="center"/>
      <protection locked="0"/>
    </xf>
    <xf numFmtId="164" fontId="5" fillId="0" borderId="66" xfId="0" applyNumberFormat="1" applyFont="1" applyBorder="1" applyAlignment="1" applyProtection="1">
      <alignment vertical="center" wrapText="1"/>
      <protection locked="0"/>
    </xf>
    <xf numFmtId="164" fontId="26" fillId="0" borderId="12" xfId="0" applyNumberFormat="1" applyFont="1" applyBorder="1" applyAlignment="1">
      <alignment vertical="center"/>
    </xf>
    <xf numFmtId="164" fontId="27" fillId="0" borderId="12" xfId="0" applyNumberFormat="1" applyFont="1" applyBorder="1" applyAlignment="1">
      <alignment vertical="center"/>
    </xf>
    <xf numFmtId="164" fontId="26" fillId="0" borderId="12" xfId="0" applyNumberFormat="1" applyFont="1" applyBorder="1" applyAlignment="1" applyProtection="1">
      <alignment vertical="center"/>
      <protection locked="0"/>
    </xf>
    <xf numFmtId="164" fontId="31" fillId="0" borderId="53" xfId="0" applyNumberFormat="1" applyFont="1" applyBorder="1" applyAlignment="1">
      <alignment vertical="center"/>
    </xf>
    <xf numFmtId="164" fontId="31" fillId="0" borderId="53" xfId="0" applyNumberFormat="1" applyFont="1" applyBorder="1" applyAlignment="1" applyProtection="1">
      <alignment vertical="center"/>
      <protection locked="0"/>
    </xf>
    <xf numFmtId="164" fontId="13" fillId="0" borderId="38" xfId="0" applyNumberFormat="1" applyFont="1" applyBorder="1" applyAlignment="1" applyProtection="1">
      <alignment vertical="center"/>
      <protection locked="0"/>
    </xf>
    <xf numFmtId="164" fontId="24" fillId="0" borderId="10" xfId="0" applyNumberFormat="1" applyFont="1" applyBorder="1" applyAlignment="1">
      <alignment vertical="center"/>
    </xf>
    <xf numFmtId="164" fontId="2" fillId="0" borderId="10" xfId="0" applyNumberFormat="1" applyFont="1" applyBorder="1" applyAlignment="1" applyProtection="1">
      <alignment vertical="center"/>
      <protection locked="0"/>
    </xf>
    <xf numFmtId="164" fontId="5" fillId="0" borderId="67" xfId="0" applyNumberFormat="1" applyFont="1" applyBorder="1" applyAlignment="1" applyProtection="1">
      <alignment vertical="center" wrapText="1"/>
      <protection locked="0"/>
    </xf>
    <xf numFmtId="164" fontId="8" fillId="2" borderId="67" xfId="0" applyNumberFormat="1" applyFont="1" applyFill="1" applyBorder="1" applyAlignment="1" applyProtection="1">
      <alignment horizontal="left" vertical="center" wrapText="1"/>
      <protection locked="0"/>
    </xf>
    <xf numFmtId="164" fontId="8" fillId="2" borderId="38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0" xfId="0" applyNumberFormat="1" applyFont="1" applyProtection="1">
      <protection locked="0"/>
    </xf>
    <xf numFmtId="164" fontId="3" fillId="0" borderId="71" xfId="0" applyNumberFormat="1" applyFont="1" applyBorder="1" applyAlignment="1" applyProtection="1">
      <alignment vertical="center"/>
      <protection locked="0"/>
    </xf>
    <xf numFmtId="164" fontId="4" fillId="0" borderId="69" xfId="0" applyNumberFormat="1" applyFont="1" applyBorder="1" applyAlignment="1" applyProtection="1">
      <alignment vertical="center"/>
      <protection locked="0"/>
    </xf>
    <xf numFmtId="164" fontId="4" fillId="0" borderId="70" xfId="0" applyNumberFormat="1" applyFont="1" applyBorder="1" applyAlignment="1" applyProtection="1">
      <alignment vertical="center"/>
      <protection locked="0"/>
    </xf>
    <xf numFmtId="164" fontId="4" fillId="0" borderId="59" xfId="0" applyNumberFormat="1" applyFont="1" applyBorder="1" applyAlignment="1" applyProtection="1">
      <alignment vertical="center"/>
      <protection locked="0"/>
    </xf>
    <xf numFmtId="164" fontId="3" fillId="0" borderId="70" xfId="0" applyNumberFormat="1" applyFont="1" applyBorder="1" applyAlignment="1" applyProtection="1">
      <alignment vertical="center"/>
      <protection locked="0"/>
    </xf>
    <xf numFmtId="164" fontId="3" fillId="0" borderId="0" xfId="0" applyNumberFormat="1" applyFont="1" applyProtection="1">
      <protection locked="0"/>
    </xf>
    <xf numFmtId="164" fontId="4" fillId="0" borderId="27" xfId="0" applyNumberFormat="1" applyFont="1" applyBorder="1" applyAlignment="1" applyProtection="1">
      <alignment vertical="center"/>
      <protection locked="0"/>
    </xf>
    <xf numFmtId="164" fontId="3" fillId="0" borderId="59" xfId="0" applyNumberFormat="1" applyFont="1" applyBorder="1" applyAlignment="1" applyProtection="1">
      <alignment vertical="center"/>
      <protection locked="0"/>
    </xf>
    <xf numFmtId="164" fontId="4" fillId="0" borderId="32" xfId="0" applyNumberFormat="1" applyFont="1" applyBorder="1" applyAlignment="1" applyProtection="1">
      <alignment vertical="center"/>
      <protection locked="0"/>
    </xf>
    <xf numFmtId="164" fontId="4" fillId="0" borderId="71" xfId="0" applyNumberFormat="1" applyFont="1" applyBorder="1" applyAlignment="1" applyProtection="1">
      <alignment vertical="center"/>
      <protection locked="0"/>
    </xf>
    <xf numFmtId="164" fontId="1" fillId="0" borderId="75" xfId="0" applyNumberFormat="1" applyFont="1" applyBorder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horizontal="left" vertical="center"/>
      <protection locked="0"/>
    </xf>
    <xf numFmtId="0" fontId="30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34" fillId="4" borderId="0" xfId="0" applyFont="1" applyFill="1" applyProtection="1">
      <protection locked="0"/>
    </xf>
    <xf numFmtId="0" fontId="34" fillId="0" borderId="0" xfId="0" applyFont="1" applyProtection="1">
      <protection locked="0"/>
    </xf>
    <xf numFmtId="0" fontId="10" fillId="2" borderId="31" xfId="0" applyFont="1" applyFill="1" applyBorder="1" applyAlignment="1" applyProtection="1">
      <alignment horizontal="center"/>
      <protection locked="0"/>
    </xf>
    <xf numFmtId="0" fontId="10" fillId="2" borderId="12" xfId="0" applyFont="1" applyFill="1" applyBorder="1" applyAlignment="1" applyProtection="1">
      <alignment horizontal="center"/>
      <protection locked="0"/>
    </xf>
    <xf numFmtId="0" fontId="10" fillId="2" borderId="13" xfId="0" applyFont="1" applyFill="1" applyBorder="1" applyAlignment="1" applyProtection="1">
      <alignment horizontal="center"/>
      <protection locked="0"/>
    </xf>
    <xf numFmtId="0" fontId="10" fillId="2" borderId="79" xfId="0" applyFont="1" applyFill="1" applyBorder="1" applyAlignment="1" applyProtection="1">
      <alignment horizontal="center"/>
      <protection locked="0"/>
    </xf>
    <xf numFmtId="164" fontId="3" fillId="2" borderId="19" xfId="0" applyNumberFormat="1" applyFont="1" applyFill="1" applyBorder="1" applyAlignment="1" applyProtection="1">
      <alignment horizontal="center" vertical="center"/>
      <protection locked="0"/>
    </xf>
    <xf numFmtId="164" fontId="10" fillId="2" borderId="83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84" xfId="0" applyNumberFormat="1" applyFont="1" applyFill="1" applyBorder="1" applyAlignment="1" applyProtection="1">
      <alignment horizontal="center" vertical="center"/>
      <protection locked="0"/>
    </xf>
    <xf numFmtId="164" fontId="10" fillId="2" borderId="17" xfId="0" applyNumberFormat="1" applyFont="1" applyFill="1" applyBorder="1" applyAlignment="1" applyProtection="1">
      <alignment horizontal="center" vertical="center"/>
      <protection locked="0"/>
    </xf>
    <xf numFmtId="164" fontId="18" fillId="2" borderId="13" xfId="0" applyNumberFormat="1" applyFont="1" applyFill="1" applyBorder="1" applyAlignment="1" applyProtection="1">
      <alignment horizontal="center" vertical="center"/>
      <protection locked="0"/>
    </xf>
    <xf numFmtId="164" fontId="10" fillId="2" borderId="32" xfId="0" applyNumberFormat="1" applyFont="1" applyFill="1" applyBorder="1" applyAlignment="1" applyProtection="1">
      <alignment horizontal="center" vertical="center"/>
      <protection locked="0"/>
    </xf>
    <xf numFmtId="164" fontId="10" fillId="2" borderId="13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27" xfId="0" applyNumberFormat="1" applyFont="1" applyBorder="1" applyAlignment="1" applyProtection="1">
      <alignment horizontal="left" vertical="center"/>
      <protection locked="0"/>
    </xf>
    <xf numFmtId="164" fontId="10" fillId="2" borderId="31" xfId="0" applyNumberFormat="1" applyFont="1" applyFill="1" applyBorder="1" applyAlignment="1" applyProtection="1">
      <alignment horizontal="center" vertical="center"/>
      <protection locked="0"/>
    </xf>
    <xf numFmtId="164" fontId="10" fillId="2" borderId="12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13" xfId="0" applyNumberFormat="1" applyFont="1" applyFill="1" applyBorder="1" applyAlignment="1" applyProtection="1">
      <alignment horizontal="center" vertical="center"/>
      <protection locked="0"/>
    </xf>
    <xf numFmtId="164" fontId="18" fillId="2" borderId="31" xfId="0" applyNumberFormat="1" applyFont="1" applyFill="1" applyBorder="1" applyAlignment="1" applyProtection="1">
      <alignment horizontal="center" vertical="center"/>
      <protection locked="0"/>
    </xf>
    <xf numFmtId="164" fontId="10" fillId="2" borderId="12" xfId="0" applyNumberFormat="1" applyFont="1" applyFill="1" applyBorder="1" applyAlignment="1" applyProtection="1">
      <alignment horizontal="center" vertical="center"/>
      <protection locked="0"/>
    </xf>
    <xf numFmtId="164" fontId="8" fillId="0" borderId="85" xfId="0" applyNumberFormat="1" applyFont="1" applyBorder="1" applyAlignment="1" applyProtection="1">
      <alignment horizontal="left" vertical="center" wrapText="1"/>
      <protection locked="0"/>
    </xf>
    <xf numFmtId="164" fontId="18" fillId="2" borderId="16" xfId="0" applyNumberFormat="1" applyFont="1" applyFill="1" applyBorder="1" applyAlignment="1" applyProtection="1">
      <alignment horizontal="center" vertical="center"/>
      <protection locked="0"/>
    </xf>
    <xf numFmtId="164" fontId="18" fillId="2" borderId="12" xfId="0" applyNumberFormat="1" applyFont="1" applyFill="1" applyBorder="1" applyAlignment="1">
      <alignment horizontal="center" vertical="center"/>
    </xf>
    <xf numFmtId="164" fontId="3" fillId="2" borderId="69" xfId="0" applyNumberFormat="1" applyFont="1" applyFill="1" applyBorder="1" applyAlignment="1" applyProtection="1">
      <alignment horizontal="center" vertical="center"/>
      <protection locked="0"/>
    </xf>
    <xf numFmtId="164" fontId="3" fillId="2" borderId="7" xfId="0" applyNumberFormat="1" applyFont="1" applyFill="1" applyBorder="1" applyAlignment="1" applyProtection="1">
      <alignment horizontal="center" vertical="center"/>
      <protection locked="0"/>
    </xf>
    <xf numFmtId="164" fontId="3" fillId="0" borderId="16" xfId="0" applyNumberFormat="1" applyFont="1" applyBorder="1" applyAlignment="1" applyProtection="1">
      <alignment horizontal="left" vertical="center"/>
      <protection locked="0"/>
    </xf>
    <xf numFmtId="164" fontId="20" fillId="2" borderId="52" xfId="0" applyNumberFormat="1" applyFont="1" applyFill="1" applyBorder="1" applyAlignment="1" applyProtection="1">
      <alignment horizontal="left" vertical="center"/>
      <protection locked="0"/>
    </xf>
    <xf numFmtId="164" fontId="2" fillId="2" borderId="39" xfId="0" applyNumberFormat="1" applyFont="1" applyFill="1" applyBorder="1" applyAlignment="1" applyProtection="1">
      <alignment horizontal="center" vertical="center"/>
      <protection locked="0"/>
    </xf>
    <xf numFmtId="164" fontId="20" fillId="2" borderId="86" xfId="0" applyNumberFormat="1" applyFont="1" applyFill="1" applyBorder="1" applyAlignment="1" applyProtection="1">
      <alignment horizontal="left" vertical="center" wrapText="1"/>
      <protection locked="0"/>
    </xf>
    <xf numFmtId="164" fontId="10" fillId="2" borderId="87" xfId="0" applyNumberFormat="1" applyFont="1" applyFill="1" applyBorder="1" applyAlignment="1" applyProtection="1">
      <alignment vertical="center"/>
      <protection locked="0"/>
    </xf>
    <xf numFmtId="164" fontId="10" fillId="2" borderId="27" xfId="0" quotePrefix="1" applyNumberFormat="1" applyFont="1" applyFill="1" applyBorder="1" applyAlignment="1" applyProtection="1">
      <alignment vertical="center"/>
      <protection locked="0"/>
    </xf>
    <xf numFmtId="164" fontId="20" fillId="2" borderId="17" xfId="0" applyNumberFormat="1" applyFont="1" applyFill="1" applyBorder="1" applyAlignment="1" applyProtection="1">
      <alignment horizontal="left" vertical="center"/>
      <protection locked="0"/>
    </xf>
    <xf numFmtId="164" fontId="10" fillId="2" borderId="13" xfId="0" applyNumberFormat="1" applyFont="1" applyFill="1" applyBorder="1" applyAlignment="1" applyProtection="1">
      <alignment vertical="center"/>
      <protection locked="0"/>
    </xf>
    <xf numFmtId="164" fontId="2" fillId="2" borderId="31" xfId="0" applyNumberFormat="1" applyFont="1" applyFill="1" applyBorder="1" applyAlignment="1" applyProtection="1">
      <alignment horizontal="center" vertical="center"/>
      <protection locked="0"/>
    </xf>
    <xf numFmtId="164" fontId="3" fillId="0" borderId="0" xfId="0" quotePrefix="1" applyNumberFormat="1" applyFont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horizontal="right"/>
      <protection locked="0"/>
    </xf>
    <xf numFmtId="164" fontId="4" fillId="0" borderId="0" xfId="0" applyNumberFormat="1" applyFont="1" applyAlignment="1" applyProtection="1">
      <alignment horizontal="right" vertical="center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164" fontId="12" fillId="0" borderId="0" xfId="0" applyNumberFormat="1" applyFont="1" applyProtection="1">
      <protection locked="0"/>
    </xf>
    <xf numFmtId="164" fontId="3" fillId="0" borderId="0" xfId="0" applyNumberFormat="1" applyFont="1" applyAlignment="1" applyProtection="1">
      <alignment horizontal="right"/>
      <protection locked="0"/>
    </xf>
    <xf numFmtId="164" fontId="12" fillId="0" borderId="0" xfId="0" applyNumberFormat="1" applyFont="1" applyAlignment="1" applyProtection="1">
      <alignment horizontal="right"/>
      <protection locked="0"/>
    </xf>
    <xf numFmtId="0" fontId="33" fillId="0" borderId="16" xfId="0" applyFont="1" applyBorder="1" applyProtection="1">
      <protection locked="0"/>
    </xf>
    <xf numFmtId="0" fontId="33" fillId="0" borderId="69" xfId="0" applyFont="1" applyBorder="1" applyProtection="1">
      <protection locked="0"/>
    </xf>
    <xf numFmtId="0" fontId="33" fillId="0" borderId="70" xfId="0" applyFont="1" applyBorder="1" applyProtection="1">
      <protection locked="0"/>
    </xf>
    <xf numFmtId="0" fontId="33" fillId="0" borderId="16" xfId="0" applyFont="1" applyBorder="1" applyAlignment="1" applyProtection="1">
      <alignment horizontal="left"/>
      <protection locked="0"/>
    </xf>
    <xf numFmtId="0" fontId="33" fillId="0" borderId="16" xfId="0" quotePrefix="1" applyFont="1" applyBorder="1" applyAlignment="1" applyProtection="1">
      <alignment horizontal="left"/>
      <protection locked="0"/>
    </xf>
    <xf numFmtId="0" fontId="10" fillId="2" borderId="16" xfId="0" applyFont="1" applyFill="1" applyBorder="1" applyAlignment="1" applyProtection="1">
      <alignment horizontal="center"/>
      <protection locked="0"/>
    </xf>
    <xf numFmtId="0" fontId="36" fillId="0" borderId="74" xfId="0" applyFont="1" applyBorder="1" applyAlignment="1" applyProtection="1">
      <alignment horizontal="center"/>
      <protection locked="0"/>
    </xf>
    <xf numFmtId="0" fontId="36" fillId="0" borderId="79" xfId="0" applyFont="1" applyBorder="1" applyAlignment="1" applyProtection="1">
      <alignment horizontal="center"/>
      <protection locked="0"/>
    </xf>
    <xf numFmtId="0" fontId="35" fillId="0" borderId="74" xfId="0" applyFont="1" applyBorder="1" applyAlignment="1" applyProtection="1">
      <alignment horizontal="center"/>
      <protection locked="0"/>
    </xf>
    <xf numFmtId="0" fontId="36" fillId="0" borderId="79" xfId="0" quotePrefix="1" applyFont="1" applyBorder="1" applyAlignment="1" applyProtection="1">
      <alignment horizontal="center"/>
      <protection locked="0"/>
    </xf>
    <xf numFmtId="164" fontId="3" fillId="0" borderId="71" xfId="0" applyNumberFormat="1" applyFont="1" applyBorder="1" applyAlignment="1" applyProtection="1">
      <alignment horizontal="left" vertical="center"/>
      <protection locked="0"/>
    </xf>
    <xf numFmtId="164" fontId="3" fillId="0" borderId="70" xfId="0" applyNumberFormat="1" applyFont="1" applyBorder="1" applyAlignment="1" applyProtection="1">
      <alignment horizontal="left" vertical="center"/>
      <protection locked="0"/>
    </xf>
    <xf numFmtId="164" fontId="18" fillId="2" borderId="88" xfId="0" applyNumberFormat="1" applyFont="1" applyFill="1" applyBorder="1" applyAlignment="1" applyProtection="1">
      <alignment horizontal="center" vertical="center"/>
      <protection locked="0"/>
    </xf>
    <xf numFmtId="164" fontId="18" fillId="2" borderId="89" xfId="0" applyNumberFormat="1" applyFont="1" applyFill="1" applyBorder="1" applyAlignment="1" applyProtection="1">
      <alignment horizontal="center" vertical="center"/>
      <protection locked="0"/>
    </xf>
    <xf numFmtId="164" fontId="18" fillId="2" borderId="90" xfId="0" applyNumberFormat="1" applyFont="1" applyFill="1" applyBorder="1" applyAlignment="1" applyProtection="1">
      <alignment horizontal="center" vertical="center"/>
      <protection locked="0"/>
    </xf>
    <xf numFmtId="164" fontId="35" fillId="0" borderId="91" xfId="0" quotePrefix="1" applyNumberFormat="1" applyFont="1" applyBorder="1" applyAlignment="1" applyProtection="1">
      <alignment horizontal="center" vertical="center"/>
      <protection locked="0"/>
    </xf>
    <xf numFmtId="164" fontId="35" fillId="0" borderId="89" xfId="0" quotePrefix="1" applyNumberFormat="1" applyFont="1" applyBorder="1" applyAlignment="1" applyProtection="1">
      <alignment horizontal="center" vertical="center"/>
      <protection locked="0"/>
    </xf>
    <xf numFmtId="164" fontId="36" fillId="0" borderId="90" xfId="0" applyNumberFormat="1" applyFont="1" applyBorder="1" applyAlignment="1" applyProtection="1">
      <alignment horizontal="center" vertical="center"/>
      <protection locked="0"/>
    </xf>
    <xf numFmtId="164" fontId="36" fillId="0" borderId="92" xfId="0" applyNumberFormat="1" applyFont="1" applyBorder="1" applyAlignment="1" applyProtection="1">
      <alignment horizontal="center" vertical="center"/>
      <protection locked="0"/>
    </xf>
    <xf numFmtId="164" fontId="36" fillId="0" borderId="93" xfId="0" quotePrefix="1" applyNumberFormat="1" applyFont="1" applyBorder="1" applyAlignment="1" applyProtection="1">
      <alignment horizontal="center" vertical="center"/>
      <protection locked="0"/>
    </xf>
    <xf numFmtId="164" fontId="36" fillId="0" borderId="91" xfId="0" quotePrefix="1" applyNumberFormat="1" applyFont="1" applyBorder="1" applyAlignment="1" applyProtection="1">
      <alignment horizontal="center" vertical="center"/>
      <protection locked="0"/>
    </xf>
    <xf numFmtId="164" fontId="36" fillId="0" borderId="81" xfId="0" quotePrefix="1" applyNumberFormat="1" applyFont="1" applyBorder="1" applyAlignment="1" applyProtection="1">
      <alignment horizontal="center" vertical="center"/>
      <protection locked="0"/>
    </xf>
    <xf numFmtId="164" fontId="36" fillId="0" borderId="89" xfId="0" quotePrefix="1" applyNumberFormat="1" applyFont="1" applyBorder="1" applyAlignment="1" applyProtection="1">
      <alignment horizontal="center" vertical="center"/>
      <protection locked="0"/>
    </xf>
    <xf numFmtId="164" fontId="35" fillId="0" borderId="88" xfId="0" quotePrefix="1" applyNumberFormat="1" applyFont="1" applyBorder="1" applyAlignment="1" applyProtection="1">
      <alignment horizontal="center" vertical="center"/>
      <protection locked="0"/>
    </xf>
    <xf numFmtId="164" fontId="36" fillId="0" borderId="91" xfId="0" applyNumberFormat="1" applyFont="1" applyBorder="1" applyAlignment="1" applyProtection="1">
      <alignment horizontal="center" vertical="center"/>
      <protection locked="0"/>
    </xf>
    <xf numFmtId="164" fontId="36" fillId="0" borderId="81" xfId="0" applyNumberFormat="1" applyFont="1" applyBorder="1" applyAlignment="1" applyProtection="1">
      <alignment horizontal="center" vertical="center"/>
      <protection locked="0"/>
    </xf>
    <xf numFmtId="164" fontId="36" fillId="0" borderId="90" xfId="0" quotePrefix="1" applyNumberFormat="1" applyFont="1" applyBorder="1" applyAlignment="1" applyProtection="1">
      <alignment horizontal="center" vertical="center"/>
      <protection locked="0"/>
    </xf>
    <xf numFmtId="164" fontId="36" fillId="0" borderId="92" xfId="0" quotePrefix="1" applyNumberFormat="1" applyFont="1" applyBorder="1" applyAlignment="1" applyProtection="1">
      <alignment horizontal="center" vertical="center"/>
      <protection locked="0"/>
    </xf>
    <xf numFmtId="164" fontId="35" fillId="0" borderId="92" xfId="0" quotePrefix="1" applyNumberFormat="1" applyFont="1" applyBorder="1" applyAlignment="1" applyProtection="1">
      <alignment horizontal="center" vertical="center"/>
      <protection locked="0"/>
    </xf>
    <xf numFmtId="164" fontId="35" fillId="0" borderId="93" xfId="0" quotePrefix="1" applyNumberFormat="1" applyFont="1" applyBorder="1" applyAlignment="1" applyProtection="1">
      <alignment horizontal="center" vertical="center"/>
      <protection locked="0"/>
    </xf>
    <xf numFmtId="164" fontId="35" fillId="0" borderId="94" xfId="0" quotePrefix="1" applyNumberFormat="1" applyFont="1" applyBorder="1" applyAlignment="1" applyProtection="1">
      <alignment horizontal="center" vertical="center"/>
      <protection locked="0"/>
    </xf>
    <xf numFmtId="164" fontId="36" fillId="0" borderId="3" xfId="0" applyNumberFormat="1" applyFont="1" applyBorder="1" applyAlignment="1" applyProtection="1">
      <alignment horizontal="center" vertical="center"/>
      <protection locked="0"/>
    </xf>
    <xf numFmtId="164" fontId="36" fillId="0" borderId="5" xfId="0" applyNumberFormat="1" applyFont="1" applyBorder="1" applyAlignment="1" applyProtection="1">
      <alignment horizontal="center" vertical="center"/>
      <protection locked="0"/>
    </xf>
    <xf numFmtId="164" fontId="36" fillId="0" borderId="89" xfId="0" applyNumberFormat="1" applyFont="1" applyBorder="1" applyAlignment="1" applyProtection="1">
      <alignment horizontal="center" vertical="center"/>
      <protection locked="0"/>
    </xf>
    <xf numFmtId="164" fontId="36" fillId="0" borderId="95" xfId="0" quotePrefix="1" applyNumberFormat="1" applyFont="1" applyBorder="1" applyAlignment="1" applyProtection="1">
      <alignment horizontal="center" vertical="center"/>
      <protection locked="0"/>
    </xf>
    <xf numFmtId="164" fontId="35" fillId="0" borderId="96" xfId="0" quotePrefix="1" applyNumberFormat="1" applyFont="1" applyBorder="1" applyAlignment="1" applyProtection="1">
      <alignment horizontal="center" vertical="center"/>
      <protection locked="0"/>
    </xf>
    <xf numFmtId="164" fontId="36" fillId="0" borderId="96" xfId="0" quotePrefix="1" applyNumberFormat="1" applyFont="1" applyBorder="1" applyAlignment="1" applyProtection="1">
      <alignment horizontal="center" vertical="center"/>
      <protection locked="0"/>
    </xf>
    <xf numFmtId="164" fontId="35" fillId="0" borderId="95" xfId="0" quotePrefix="1" applyNumberFormat="1" applyFont="1" applyBorder="1" applyAlignment="1" applyProtection="1">
      <alignment horizontal="center" vertical="center"/>
      <protection locked="0"/>
    </xf>
    <xf numFmtId="164" fontId="36" fillId="2" borderId="81" xfId="0" quotePrefix="1" applyNumberFormat="1" applyFont="1" applyFill="1" applyBorder="1" applyAlignment="1" applyProtection="1">
      <alignment horizontal="center" vertical="center"/>
      <protection locked="0"/>
    </xf>
    <xf numFmtId="164" fontId="10" fillId="2" borderId="97" xfId="0" applyNumberFormat="1" applyFont="1" applyFill="1" applyBorder="1" applyAlignment="1" applyProtection="1">
      <alignment horizontal="centerContinuous" vertical="center"/>
      <protection locked="0"/>
    </xf>
    <xf numFmtId="164" fontId="10" fillId="2" borderId="98" xfId="0" applyNumberFormat="1" applyFont="1" applyFill="1" applyBorder="1" applyAlignment="1" applyProtection="1">
      <alignment horizontal="centerContinuous" vertical="center"/>
      <protection locked="0"/>
    </xf>
    <xf numFmtId="164" fontId="10" fillId="2" borderId="99" xfId="0" applyNumberFormat="1" applyFont="1" applyFill="1" applyBorder="1" applyAlignment="1" applyProtection="1">
      <alignment horizontal="center" vertical="center"/>
      <protection locked="0"/>
    </xf>
    <xf numFmtId="164" fontId="10" fillId="2" borderId="90" xfId="0" applyNumberFormat="1" applyFont="1" applyFill="1" applyBorder="1" applyAlignment="1" applyProtection="1">
      <alignment horizontal="center" vertical="center"/>
      <protection locked="0"/>
    </xf>
    <xf numFmtId="164" fontId="18" fillId="2" borderId="100" xfId="0" applyNumberFormat="1" applyFont="1" applyFill="1" applyBorder="1" applyAlignment="1" applyProtection="1">
      <alignment horizontal="center" vertical="center"/>
      <protection locked="0"/>
    </xf>
    <xf numFmtId="164" fontId="35" fillId="0" borderId="101" xfId="0" quotePrefix="1" applyNumberFormat="1" applyFont="1" applyBorder="1" applyAlignment="1" applyProtection="1">
      <alignment horizontal="center" vertical="center"/>
      <protection locked="0"/>
    </xf>
    <xf numFmtId="164" fontId="36" fillId="0" borderId="93" xfId="0" applyNumberFormat="1" applyFont="1" applyBorder="1" applyAlignment="1" applyProtection="1">
      <alignment horizontal="center" vertical="center"/>
      <protection locked="0"/>
    </xf>
    <xf numFmtId="164" fontId="36" fillId="0" borderId="67" xfId="0" quotePrefix="1" applyNumberFormat="1" applyFont="1" applyBorder="1" applyAlignment="1" applyProtection="1">
      <alignment horizontal="center" vertical="center"/>
      <protection locked="0"/>
    </xf>
    <xf numFmtId="164" fontId="36" fillId="0" borderId="102" xfId="0" quotePrefix="1" applyNumberFormat="1" applyFont="1" applyBorder="1" applyAlignment="1" applyProtection="1">
      <alignment horizontal="center" vertical="center"/>
      <protection locked="0"/>
    </xf>
    <xf numFmtId="164" fontId="36" fillId="0" borderId="94" xfId="0" quotePrefix="1" applyNumberFormat="1" applyFont="1" applyBorder="1" applyAlignment="1" applyProtection="1">
      <alignment horizontal="center" vertical="center"/>
      <protection locked="0"/>
    </xf>
    <xf numFmtId="164" fontId="36" fillId="0" borderId="103" xfId="0" quotePrefix="1" applyNumberFormat="1" applyFont="1" applyBorder="1" applyAlignment="1" applyProtection="1">
      <alignment horizontal="center" vertical="center"/>
      <protection locked="0"/>
    </xf>
    <xf numFmtId="164" fontId="35" fillId="0" borderId="81" xfId="0" quotePrefix="1" applyNumberFormat="1" applyFont="1" applyBorder="1" applyAlignment="1" applyProtection="1">
      <alignment horizontal="center" vertical="center"/>
      <protection locked="0"/>
    </xf>
    <xf numFmtId="164" fontId="18" fillId="2" borderId="106" xfId="0" applyNumberFormat="1" applyFont="1" applyFill="1" applyBorder="1" applyAlignment="1" applyProtection="1">
      <alignment horizontal="center" vertical="center"/>
      <protection locked="0"/>
    </xf>
    <xf numFmtId="164" fontId="38" fillId="2" borderId="90" xfId="0" applyNumberFormat="1" applyFont="1" applyFill="1" applyBorder="1" applyAlignment="1" applyProtection="1">
      <alignment horizontal="center" vertical="center"/>
      <protection locked="0"/>
    </xf>
    <xf numFmtId="164" fontId="36" fillId="0" borderId="32" xfId="0" applyNumberFormat="1" applyFont="1" applyBorder="1" applyAlignment="1" applyProtection="1">
      <alignment horizontal="center" vertical="center"/>
      <protection locked="0"/>
    </xf>
    <xf numFmtId="164" fontId="36" fillId="0" borderId="3" xfId="0" quotePrefix="1" applyNumberFormat="1" applyFont="1" applyBorder="1" applyAlignment="1" applyProtection="1">
      <alignment horizontal="center" vertical="center"/>
      <protection locked="0"/>
    </xf>
    <xf numFmtId="164" fontId="35" fillId="0" borderId="0" xfId="0" quotePrefix="1" applyNumberFormat="1" applyFont="1" applyAlignment="1" applyProtection="1">
      <alignment horizontal="center" vertical="center"/>
      <protection locked="0"/>
    </xf>
    <xf numFmtId="164" fontId="36" fillId="0" borderId="88" xfId="0" applyNumberFormat="1" applyFont="1" applyBorder="1" applyAlignment="1" applyProtection="1">
      <alignment horizontal="center" vertical="center"/>
      <protection locked="0"/>
    </xf>
    <xf numFmtId="164" fontId="35" fillId="0" borderId="5" xfId="0" quotePrefix="1" applyNumberFormat="1" applyFont="1" applyBorder="1" applyAlignment="1" applyProtection="1">
      <alignment horizontal="center" vertical="center"/>
      <protection locked="0"/>
    </xf>
    <xf numFmtId="164" fontId="35" fillId="0" borderId="90" xfId="0" applyNumberFormat="1" applyFont="1" applyBorder="1" applyAlignment="1" applyProtection="1">
      <alignment horizontal="center" vertical="center"/>
      <protection locked="0"/>
    </xf>
    <xf numFmtId="164" fontId="35" fillId="0" borderId="91" xfId="0" applyNumberFormat="1" applyFont="1" applyBorder="1" applyAlignment="1" applyProtection="1">
      <alignment horizontal="center" vertical="center"/>
      <protection locked="0"/>
    </xf>
    <xf numFmtId="164" fontId="35" fillId="0" borderId="89" xfId="0" applyNumberFormat="1" applyFont="1" applyBorder="1" applyAlignment="1" applyProtection="1">
      <alignment horizontal="center" vertical="center"/>
      <protection locked="0"/>
    </xf>
    <xf numFmtId="164" fontId="35" fillId="0" borderId="90" xfId="0" quotePrefix="1" applyNumberFormat="1" applyFont="1" applyBorder="1" applyAlignment="1" applyProtection="1">
      <alignment horizontal="center" vertical="center"/>
      <protection locked="0"/>
    </xf>
    <xf numFmtId="164" fontId="36" fillId="2" borderId="81" xfId="0" applyNumberFormat="1" applyFont="1" applyFill="1" applyBorder="1" applyAlignment="1" applyProtection="1">
      <alignment horizontal="center" vertical="center"/>
      <protection locked="0"/>
    </xf>
    <xf numFmtId="164" fontId="35" fillId="2" borderId="80" xfId="0" applyNumberFormat="1" applyFont="1" applyFill="1" applyBorder="1" applyAlignment="1" applyProtection="1">
      <alignment horizontal="center" vertical="center"/>
      <protection locked="0"/>
    </xf>
    <xf numFmtId="164" fontId="36" fillId="0" borderId="102" xfId="0" applyNumberFormat="1" applyFont="1" applyBorder="1" applyAlignment="1" applyProtection="1">
      <alignment horizontal="center" vertical="center"/>
      <protection locked="0"/>
    </xf>
    <xf numFmtId="164" fontId="37" fillId="0" borderId="91" xfId="0" quotePrefix="1" applyNumberFormat="1" applyFont="1" applyBorder="1" applyAlignment="1" applyProtection="1">
      <alignment horizontal="center" vertical="center"/>
      <protection locked="0"/>
    </xf>
    <xf numFmtId="164" fontId="35" fillId="0" borderId="107" xfId="0" applyNumberFormat="1" applyFont="1" applyBorder="1" applyAlignment="1" applyProtection="1">
      <alignment horizontal="center" vertical="center"/>
      <protection locked="0"/>
    </xf>
    <xf numFmtId="164" fontId="35" fillId="0" borderId="108" xfId="0" quotePrefix="1" applyNumberFormat="1" applyFont="1" applyBorder="1" applyAlignment="1" applyProtection="1">
      <alignment horizontal="center" vertical="center"/>
      <protection locked="0"/>
    </xf>
    <xf numFmtId="164" fontId="35" fillId="0" borderId="81" xfId="0" applyNumberFormat="1" applyFont="1" applyBorder="1" applyAlignment="1" applyProtection="1">
      <alignment horizontal="center" vertical="center"/>
      <protection locked="0"/>
    </xf>
    <xf numFmtId="164" fontId="35" fillId="2" borderId="80" xfId="0" quotePrefix="1" applyNumberFormat="1" applyFont="1" applyFill="1" applyBorder="1" applyAlignment="1" applyProtection="1">
      <alignment horizontal="center" vertical="center"/>
      <protection locked="0"/>
    </xf>
    <xf numFmtId="164" fontId="28" fillId="0" borderId="90" xfId="0" quotePrefix="1" applyNumberFormat="1" applyFont="1" applyBorder="1" applyAlignment="1" applyProtection="1">
      <alignment horizontal="center" vertical="center"/>
      <protection locked="0"/>
    </xf>
    <xf numFmtId="164" fontId="28" fillId="0" borderId="90" xfId="0" applyNumberFormat="1" applyFont="1" applyBorder="1" applyAlignment="1" applyProtection="1">
      <alignment horizontal="center" vertical="center"/>
      <protection locked="0"/>
    </xf>
    <xf numFmtId="164" fontId="10" fillId="2" borderId="12" xfId="0" applyNumberFormat="1" applyFont="1" applyFill="1" applyBorder="1" applyAlignment="1" applyProtection="1">
      <alignment horizontal="center" vertical="center"/>
      <protection locked="0" hidden="1"/>
    </xf>
    <xf numFmtId="164" fontId="31" fillId="0" borderId="104" xfId="0" applyNumberFormat="1" applyFont="1" applyBorder="1" applyAlignment="1">
      <alignment vertical="center"/>
    </xf>
    <xf numFmtId="164" fontId="1" fillId="0" borderId="12" xfId="0" applyNumberFormat="1" applyFont="1" applyBorder="1" applyAlignment="1" applyProtection="1">
      <alignment vertical="center"/>
      <protection locked="0" hidden="1"/>
    </xf>
    <xf numFmtId="164" fontId="31" fillId="0" borderId="104" xfId="0" applyNumberFormat="1" applyFont="1" applyBorder="1" applyAlignment="1" applyProtection="1">
      <alignment vertical="center"/>
      <protection locked="0"/>
    </xf>
    <xf numFmtId="164" fontId="10" fillId="0" borderId="89" xfId="0" quotePrefix="1" applyNumberFormat="1" applyFont="1" applyBorder="1" applyAlignment="1" applyProtection="1">
      <alignment horizontal="center" vertical="center"/>
      <protection locked="0"/>
    </xf>
    <xf numFmtId="164" fontId="10" fillId="2" borderId="90" xfId="0" quotePrefix="1" applyNumberFormat="1" applyFont="1" applyFill="1" applyBorder="1" applyAlignment="1" applyProtection="1">
      <alignment horizontal="center" vertical="center"/>
      <protection locked="0"/>
    </xf>
    <xf numFmtId="164" fontId="10" fillId="2" borderId="109" xfId="0" quotePrefix="1" applyNumberFormat="1" applyFont="1" applyFill="1" applyBorder="1" applyAlignment="1" applyProtection="1">
      <alignment horizontal="center" vertical="center"/>
      <protection locked="0"/>
    </xf>
    <xf numFmtId="171" fontId="2" fillId="2" borderId="110" xfId="0" applyNumberFormat="1" applyFont="1" applyFill="1" applyBorder="1" applyAlignment="1">
      <alignment vertical="center"/>
    </xf>
    <xf numFmtId="171" fontId="2" fillId="2" borderId="111" xfId="0" applyNumberFormat="1" applyFont="1" applyFill="1" applyBorder="1" applyAlignment="1">
      <alignment vertical="center"/>
    </xf>
    <xf numFmtId="171" fontId="2" fillId="2" borderId="13" xfId="0" applyNumberFormat="1" applyFont="1" applyFill="1" applyBorder="1" applyAlignment="1" applyProtection="1">
      <alignment vertical="center"/>
      <protection locked="0"/>
    </xf>
    <xf numFmtId="171" fontId="30" fillId="0" borderId="6" xfId="0" applyNumberFormat="1" applyFont="1" applyBorder="1" applyProtection="1">
      <protection locked="0"/>
    </xf>
    <xf numFmtId="171" fontId="30" fillId="0" borderId="5" xfId="0" applyNumberFormat="1" applyFont="1" applyBorder="1" applyProtection="1">
      <protection locked="0"/>
    </xf>
    <xf numFmtId="171" fontId="30" fillId="0" borderId="10" xfId="0" applyNumberFormat="1" applyFont="1" applyBorder="1" applyProtection="1">
      <protection locked="0"/>
    </xf>
    <xf numFmtId="171" fontId="6" fillId="0" borderId="5" xfId="0" applyNumberFormat="1" applyFont="1" applyBorder="1" applyProtection="1">
      <protection locked="0"/>
    </xf>
    <xf numFmtId="171" fontId="6" fillId="0" borderId="11" xfId="0" applyNumberFormat="1" applyFont="1" applyBorder="1" applyProtection="1">
      <protection locked="0"/>
    </xf>
    <xf numFmtId="171" fontId="6" fillId="0" borderId="10" xfId="0" applyNumberFormat="1" applyFont="1" applyBorder="1" applyProtection="1">
      <protection locked="0"/>
    </xf>
    <xf numFmtId="171" fontId="30" fillId="0" borderId="11" xfId="0" applyNumberFormat="1" applyFont="1" applyBorder="1" applyProtection="1">
      <protection locked="0"/>
    </xf>
    <xf numFmtId="171" fontId="6" fillId="0" borderId="74" xfId="0" applyNumberFormat="1" applyFont="1" applyBorder="1" applyProtection="1">
      <protection locked="0"/>
    </xf>
    <xf numFmtId="171" fontId="1" fillId="0" borderId="31" xfId="0" applyNumberFormat="1" applyFont="1" applyBorder="1" applyProtection="1">
      <protection locked="0"/>
    </xf>
    <xf numFmtId="171" fontId="1" fillId="0" borderId="32" xfId="0" applyNumberFormat="1" applyFont="1" applyBorder="1" applyProtection="1">
      <protection locked="0"/>
    </xf>
    <xf numFmtId="171" fontId="1" fillId="0" borderId="12" xfId="0" applyNumberFormat="1" applyFont="1" applyBorder="1" applyProtection="1">
      <protection locked="0"/>
    </xf>
    <xf numFmtId="171" fontId="2" fillId="0" borderId="32" xfId="0" applyNumberFormat="1" applyFont="1" applyBorder="1"/>
    <xf numFmtId="171" fontId="2" fillId="0" borderId="13" xfId="0" applyNumberFormat="1" applyFont="1" applyBorder="1"/>
    <xf numFmtId="171" fontId="2" fillId="0" borderId="12" xfId="0" applyNumberFormat="1" applyFont="1" applyBorder="1"/>
    <xf numFmtId="171" fontId="1" fillId="0" borderId="13" xfId="0" applyNumberFormat="1" applyFont="1" applyBorder="1"/>
    <xf numFmtId="171" fontId="2" fillId="0" borderId="79" xfId="0" applyNumberFormat="1" applyFont="1" applyBorder="1"/>
    <xf numFmtId="171" fontId="30" fillId="0" borderId="7" xfId="0" applyNumberFormat="1" applyFont="1" applyBorder="1" applyProtection="1">
      <protection locked="0"/>
    </xf>
    <xf numFmtId="171" fontId="30" fillId="0" borderId="0" xfId="0" applyNumberFormat="1" applyFont="1" applyProtection="1">
      <protection locked="0"/>
    </xf>
    <xf numFmtId="171" fontId="30" fillId="0" borderId="105" xfId="0" applyNumberFormat="1" applyFont="1" applyBorder="1" applyProtection="1">
      <protection locked="0"/>
    </xf>
    <xf numFmtId="171" fontId="6" fillId="0" borderId="0" xfId="0" applyNumberFormat="1" applyFont="1" applyProtection="1">
      <protection locked="0"/>
    </xf>
    <xf numFmtId="171" fontId="6" fillId="0" borderId="21" xfId="0" applyNumberFormat="1" applyFont="1" applyBorder="1" applyProtection="1">
      <protection locked="0"/>
    </xf>
    <xf numFmtId="171" fontId="6" fillId="0" borderId="105" xfId="0" applyNumberFormat="1" applyFont="1" applyBorder="1" applyProtection="1">
      <protection locked="0"/>
    </xf>
    <xf numFmtId="171" fontId="30" fillId="0" borderId="21" xfId="0" applyNumberFormat="1" applyFont="1" applyBorder="1" applyProtection="1">
      <protection locked="0"/>
    </xf>
    <xf numFmtId="171" fontId="6" fillId="0" borderId="1" xfId="0" applyNumberFormat="1" applyFont="1" applyBorder="1" applyProtection="1">
      <protection locked="0"/>
    </xf>
    <xf numFmtId="171" fontId="1" fillId="0" borderId="6" xfId="0" applyNumberFormat="1" applyFont="1" applyBorder="1" applyProtection="1">
      <protection locked="0"/>
    </xf>
    <xf numFmtId="171" fontId="1" fillId="0" borderId="5" xfId="0" applyNumberFormat="1" applyFont="1" applyBorder="1" applyProtection="1">
      <protection locked="0"/>
    </xf>
    <xf numFmtId="171" fontId="1" fillId="0" borderId="10" xfId="0" applyNumberFormat="1" applyFont="1" applyBorder="1" applyProtection="1">
      <protection locked="0"/>
    </xf>
    <xf numFmtId="171" fontId="2" fillId="0" borderId="5" xfId="0" applyNumberFormat="1" applyFont="1" applyBorder="1"/>
    <xf numFmtId="171" fontId="2" fillId="0" borderId="11" xfId="0" applyNumberFormat="1" applyFont="1" applyBorder="1"/>
    <xf numFmtId="171" fontId="2" fillId="0" borderId="10" xfId="0" applyNumberFormat="1" applyFont="1" applyBorder="1"/>
    <xf numFmtId="171" fontId="1" fillId="0" borderId="11" xfId="0" applyNumberFormat="1" applyFont="1" applyBorder="1"/>
    <xf numFmtId="171" fontId="2" fillId="0" borderId="74" xfId="0" applyNumberFormat="1" applyFont="1" applyBorder="1"/>
    <xf numFmtId="171" fontId="2" fillId="0" borderId="32" xfId="0" applyNumberFormat="1" applyFont="1" applyBorder="1" applyProtection="1">
      <protection locked="0"/>
    </xf>
    <xf numFmtId="171" fontId="2" fillId="0" borderId="13" xfId="0" applyNumberFormat="1" applyFont="1" applyBorder="1" applyProtection="1">
      <protection locked="0"/>
    </xf>
    <xf numFmtId="171" fontId="2" fillId="0" borderId="12" xfId="0" applyNumberFormat="1" applyFont="1" applyBorder="1" applyProtection="1">
      <protection locked="0"/>
    </xf>
    <xf numFmtId="171" fontId="1" fillId="0" borderId="13" xfId="0" applyNumberFormat="1" applyFont="1" applyBorder="1" applyProtection="1">
      <protection locked="0"/>
    </xf>
    <xf numFmtId="171" fontId="2" fillId="0" borderId="79" xfId="0" applyNumberFormat="1" applyFont="1" applyBorder="1" applyProtection="1">
      <protection locked="0"/>
    </xf>
    <xf numFmtId="171" fontId="1" fillId="0" borderId="31" xfId="0" applyNumberFormat="1" applyFont="1" applyBorder="1"/>
    <xf numFmtId="164" fontId="4" fillId="0" borderId="17" xfId="0" quotePrefix="1" applyNumberFormat="1" applyFont="1" applyBorder="1" applyAlignment="1" applyProtection="1">
      <alignment vertical="center"/>
      <protection locked="0"/>
    </xf>
    <xf numFmtId="164" fontId="36" fillId="0" borderId="105" xfId="0" quotePrefix="1" applyNumberFormat="1" applyFont="1" applyBorder="1" applyAlignment="1" applyProtection="1">
      <alignment horizontal="center" vertical="center"/>
      <protection locked="0"/>
    </xf>
    <xf numFmtId="164" fontId="36" fillId="0" borderId="10" xfId="0" quotePrefix="1" applyNumberFormat="1" applyFont="1" applyBorder="1" applyAlignment="1" applyProtection="1">
      <alignment horizontal="center" vertical="center"/>
      <protection locked="0"/>
    </xf>
    <xf numFmtId="164" fontId="4" fillId="0" borderId="31" xfId="0" quotePrefix="1" applyNumberFormat="1" applyFont="1" applyBorder="1" applyAlignment="1" applyProtection="1">
      <alignment vertical="center"/>
      <protection locked="0"/>
    </xf>
    <xf numFmtId="164" fontId="4" fillId="0" borderId="6" xfId="0" quotePrefix="1" applyNumberFormat="1" applyFont="1" applyBorder="1" applyAlignment="1" applyProtection="1">
      <alignment vertical="center"/>
      <protection locked="0"/>
    </xf>
    <xf numFmtId="164" fontId="4" fillId="0" borderId="19" xfId="0" quotePrefix="1" applyNumberFormat="1" applyFont="1" applyBorder="1" applyAlignment="1" applyProtection="1">
      <alignment vertical="center"/>
      <protection locked="0"/>
    </xf>
    <xf numFmtId="164" fontId="36" fillId="0" borderId="8" xfId="0" quotePrefix="1" applyNumberFormat="1" applyFont="1" applyBorder="1" applyAlignment="1" applyProtection="1">
      <alignment horizontal="center" vertical="center"/>
      <protection locked="0"/>
    </xf>
    <xf numFmtId="164" fontId="4" fillId="0" borderId="4" xfId="0" quotePrefix="1" applyNumberFormat="1" applyFont="1" applyBorder="1" applyAlignment="1" applyProtection="1">
      <alignment vertical="center"/>
      <protection locked="0"/>
    </xf>
    <xf numFmtId="164" fontId="4" fillId="0" borderId="16" xfId="0" quotePrefix="1" applyNumberFormat="1" applyFont="1" applyBorder="1" applyAlignment="1" applyProtection="1">
      <alignment vertical="center"/>
      <protection locked="0"/>
    </xf>
    <xf numFmtId="164" fontId="1" fillId="0" borderId="105" xfId="0" applyNumberFormat="1" applyFont="1" applyBorder="1" applyAlignment="1" applyProtection="1">
      <alignment vertical="center"/>
      <protection locked="0"/>
    </xf>
    <xf numFmtId="164" fontId="3" fillId="2" borderId="112" xfId="0" applyNumberFormat="1" applyFont="1" applyFill="1" applyBorder="1" applyAlignment="1" applyProtection="1">
      <alignment horizontal="center" vertical="center"/>
      <protection locked="0"/>
    </xf>
    <xf numFmtId="164" fontId="3" fillId="0" borderId="113" xfId="0" applyNumberFormat="1" applyFont="1" applyBorder="1" applyAlignment="1" applyProtection="1">
      <alignment horizontal="left" vertical="center"/>
      <protection locked="0"/>
    </xf>
    <xf numFmtId="164" fontId="4" fillId="0" borderId="114" xfId="0" applyNumberFormat="1" applyFont="1" applyBorder="1" applyAlignment="1" applyProtection="1">
      <alignment vertical="center"/>
      <protection locked="0"/>
    </xf>
    <xf numFmtId="164" fontId="3" fillId="0" borderId="112" xfId="0" applyNumberFormat="1" applyFont="1" applyBorder="1" applyAlignment="1" applyProtection="1">
      <alignment horizontal="left" vertical="center"/>
      <protection locked="0"/>
    </xf>
    <xf numFmtId="164" fontId="4" fillId="0" borderId="113" xfId="0" applyNumberFormat="1" applyFont="1" applyBorder="1" applyAlignment="1" applyProtection="1">
      <alignment vertical="center"/>
      <protection locked="0"/>
    </xf>
    <xf numFmtId="164" fontId="3" fillId="0" borderId="114" xfId="0" applyNumberFormat="1" applyFont="1" applyBorder="1" applyAlignment="1" applyProtection="1">
      <alignment horizontal="left" vertical="center"/>
      <protection locked="0"/>
    </xf>
    <xf numFmtId="164" fontId="3" fillId="0" borderId="115" xfId="0" applyNumberFormat="1" applyFont="1" applyBorder="1" applyAlignment="1" applyProtection="1">
      <alignment horizontal="left" vertical="center"/>
      <protection locked="0"/>
    </xf>
    <xf numFmtId="164" fontId="4" fillId="0" borderId="69" xfId="0" quotePrefix="1" applyNumberFormat="1" applyFont="1" applyBorder="1" applyAlignment="1" applyProtection="1">
      <alignment vertical="center"/>
      <protection locked="0"/>
    </xf>
    <xf numFmtId="164" fontId="4" fillId="0" borderId="59" xfId="0" quotePrefix="1" applyNumberFormat="1" applyFont="1" applyBorder="1" applyAlignment="1" applyProtection="1">
      <alignment vertical="center"/>
      <protection locked="0"/>
    </xf>
    <xf numFmtId="164" fontId="4" fillId="0" borderId="70" xfId="0" quotePrefix="1" applyNumberFormat="1" applyFont="1" applyBorder="1" applyAlignment="1" applyProtection="1">
      <alignment vertical="center"/>
      <protection locked="0"/>
    </xf>
    <xf numFmtId="164" fontId="4" fillId="0" borderId="115" xfId="0" applyNumberFormat="1" applyFont="1" applyBorder="1" applyAlignment="1" applyProtection="1">
      <alignment vertical="center"/>
      <protection locked="0"/>
    </xf>
    <xf numFmtId="164" fontId="4" fillId="0" borderId="116" xfId="0" quotePrefix="1" applyNumberFormat="1" applyFont="1" applyBorder="1" applyAlignment="1" applyProtection="1">
      <alignment vertical="center"/>
      <protection locked="0"/>
    </xf>
    <xf numFmtId="164" fontId="1" fillId="0" borderId="7" xfId="0" applyNumberFormat="1" applyFont="1" applyBorder="1" applyAlignment="1" applyProtection="1">
      <alignment vertical="center"/>
      <protection locked="0"/>
    </xf>
    <xf numFmtId="164" fontId="4" fillId="0" borderId="117" xfId="0" applyNumberFormat="1" applyFont="1" applyBorder="1" applyAlignment="1" applyProtection="1">
      <alignment vertical="center"/>
      <protection locked="0"/>
    </xf>
    <xf numFmtId="164" fontId="36" fillId="0" borderId="100" xfId="0" quotePrefix="1" applyNumberFormat="1" applyFont="1" applyBorder="1" applyAlignment="1" applyProtection="1">
      <alignment horizontal="center" vertical="center"/>
      <protection locked="0"/>
    </xf>
    <xf numFmtId="164" fontId="36" fillId="0" borderId="118" xfId="0" quotePrefix="1" applyNumberFormat="1" applyFont="1" applyBorder="1" applyAlignment="1" applyProtection="1">
      <alignment horizontal="center" vertical="center"/>
      <protection locked="0"/>
    </xf>
    <xf numFmtId="164" fontId="4" fillId="0" borderId="20" xfId="0" applyNumberFormat="1" applyFont="1" applyBorder="1" applyAlignment="1" applyProtection="1">
      <alignment vertical="center"/>
      <protection locked="0"/>
    </xf>
    <xf numFmtId="171" fontId="2" fillId="0" borderId="6" xfId="0" applyNumberFormat="1" applyFont="1" applyBorder="1"/>
    <xf numFmtId="0" fontId="25" fillId="0" borderId="16" xfId="0" applyFont="1" applyBorder="1" applyAlignment="1" applyProtection="1">
      <alignment horizontal="left"/>
      <protection locked="0"/>
    </xf>
    <xf numFmtId="171" fontId="1" fillId="0" borderId="7" xfId="0" applyNumberFormat="1" applyFont="1" applyBorder="1" applyProtection="1">
      <protection locked="0"/>
    </xf>
    <xf numFmtId="171" fontId="1" fillId="0" borderId="105" xfId="0" applyNumberFormat="1" applyFont="1" applyBorder="1" applyProtection="1">
      <protection locked="0"/>
    </xf>
    <xf numFmtId="0" fontId="33" fillId="0" borderId="16" xfId="0" quotePrefix="1" applyFont="1" applyBorder="1" applyProtection="1">
      <protection locked="0"/>
    </xf>
    <xf numFmtId="0" fontId="36" fillId="0" borderId="1" xfId="0" applyFont="1" applyBorder="1" applyAlignment="1" applyProtection="1">
      <alignment horizontal="center"/>
      <protection locked="0"/>
    </xf>
    <xf numFmtId="0" fontId="25" fillId="0" borderId="70" xfId="0" applyFont="1" applyBorder="1" applyAlignment="1" applyProtection="1">
      <alignment horizontal="left"/>
      <protection locked="0"/>
    </xf>
    <xf numFmtId="0" fontId="10" fillId="2" borderId="90" xfId="0" applyFont="1" applyFill="1" applyBorder="1" applyAlignment="1" applyProtection="1">
      <alignment horizontal="center"/>
      <protection locked="0"/>
    </xf>
    <xf numFmtId="171" fontId="2" fillId="0" borderId="119" xfId="0" applyNumberFormat="1" applyFont="1" applyBorder="1"/>
    <xf numFmtId="171" fontId="1" fillId="0" borderId="119" xfId="0" applyNumberFormat="1" applyFont="1" applyBorder="1"/>
    <xf numFmtId="171" fontId="1" fillId="0" borderId="16" xfId="0" applyNumberFormat="1" applyFont="1" applyBorder="1" applyProtection="1">
      <protection locked="0"/>
    </xf>
    <xf numFmtId="0" fontId="33" fillId="0" borderId="71" xfId="0" quotePrefix="1" applyFont="1" applyBorder="1" applyAlignment="1" applyProtection="1">
      <alignment horizontal="left"/>
      <protection locked="0"/>
    </xf>
    <xf numFmtId="0" fontId="36" fillId="0" borderId="75" xfId="0" quotePrefix="1" applyFont="1" applyBorder="1" applyAlignment="1" applyProtection="1">
      <alignment horizontal="center"/>
      <protection locked="0"/>
    </xf>
    <xf numFmtId="171" fontId="1" fillId="0" borderId="4" xfId="0" applyNumberFormat="1" applyFont="1" applyBorder="1" applyProtection="1">
      <protection locked="0"/>
    </xf>
    <xf numFmtId="171" fontId="1" fillId="0" borderId="8" xfId="0" applyNumberFormat="1" applyFont="1" applyBorder="1" applyProtection="1">
      <protection locked="0"/>
    </xf>
    <xf numFmtId="171" fontId="1" fillId="0" borderId="9" xfId="0" applyNumberFormat="1" applyFont="1" applyBorder="1" applyProtection="1">
      <protection locked="0"/>
    </xf>
    <xf numFmtId="171" fontId="1" fillId="0" borderId="21" xfId="0" applyNumberFormat="1" applyFont="1" applyBorder="1" applyProtection="1">
      <protection locked="0"/>
    </xf>
    <xf numFmtId="0" fontId="30" fillId="0" borderId="59" xfId="0" applyFont="1" applyBorder="1" applyProtection="1">
      <protection locked="0"/>
    </xf>
    <xf numFmtId="0" fontId="36" fillId="0" borderId="9" xfId="0" applyFont="1" applyBorder="1" applyAlignment="1" applyProtection="1">
      <alignment horizontal="center"/>
      <protection locked="0"/>
    </xf>
    <xf numFmtId="0" fontId="36" fillId="0" borderId="21" xfId="0" applyFont="1" applyBorder="1" applyAlignment="1" applyProtection="1">
      <alignment horizontal="center"/>
      <protection locked="0"/>
    </xf>
    <xf numFmtId="0" fontId="36" fillId="0" borderId="11" xfId="0" applyFont="1" applyBorder="1" applyAlignment="1" applyProtection="1">
      <alignment horizontal="center"/>
      <protection locked="0"/>
    </xf>
    <xf numFmtId="0" fontId="33" fillId="0" borderId="71" xfId="0" applyFont="1" applyBorder="1" applyProtection="1">
      <protection locked="0"/>
    </xf>
    <xf numFmtId="0" fontId="33" fillId="0" borderId="71" xfId="0" quotePrefix="1" applyFont="1" applyBorder="1" applyProtection="1">
      <protection locked="0"/>
    </xf>
    <xf numFmtId="0" fontId="25" fillId="0" borderId="120" xfId="0" applyFont="1" applyBorder="1" applyAlignment="1" applyProtection="1">
      <alignment horizontal="left"/>
      <protection locked="0"/>
    </xf>
    <xf numFmtId="0" fontId="35" fillId="0" borderId="121" xfId="0" applyFont="1" applyBorder="1" applyAlignment="1" applyProtection="1">
      <alignment horizontal="center"/>
      <protection locked="0"/>
    </xf>
    <xf numFmtId="171" fontId="2" fillId="0" borderId="40" xfId="0" applyNumberFormat="1" applyFont="1" applyBorder="1"/>
    <xf numFmtId="171" fontId="2" fillId="0" borderId="30" xfId="0" applyNumberFormat="1" applyFont="1" applyBorder="1"/>
    <xf numFmtId="0" fontId="10" fillId="0" borderId="59" xfId="0" applyFont="1" applyBorder="1" applyProtection="1">
      <protection locked="0"/>
    </xf>
    <xf numFmtId="171" fontId="1" fillId="0" borderId="122" xfId="0" applyNumberFormat="1" applyFont="1" applyBorder="1" applyProtection="1">
      <protection locked="0"/>
    </xf>
    <xf numFmtId="171" fontId="1" fillId="0" borderId="123" xfId="0" applyNumberFormat="1" applyFont="1" applyBorder="1" applyProtection="1">
      <protection locked="0"/>
    </xf>
    <xf numFmtId="165" fontId="2" fillId="0" borderId="81" xfId="0" quotePrefix="1" applyNumberFormat="1" applyFont="1" applyBorder="1" applyAlignment="1" applyProtection="1">
      <alignment vertical="center"/>
      <protection locked="0"/>
    </xf>
    <xf numFmtId="165" fontId="2" fillId="0" borderId="81" xfId="0" applyNumberFormat="1" applyFont="1" applyBorder="1" applyAlignment="1" applyProtection="1">
      <alignment vertical="center"/>
      <protection locked="0"/>
    </xf>
    <xf numFmtId="165" fontId="1" fillId="0" borderId="12" xfId="0" applyNumberFormat="1" applyFont="1" applyBorder="1" applyAlignment="1" applyProtection="1">
      <alignment vertical="center"/>
      <protection locked="0"/>
    </xf>
    <xf numFmtId="165" fontId="1" fillId="0" borderId="104" xfId="0" applyNumberFormat="1" applyFont="1" applyBorder="1" applyAlignment="1" applyProtection="1">
      <alignment vertical="center"/>
      <protection locked="0"/>
    </xf>
    <xf numFmtId="165" fontId="1" fillId="0" borderId="124" xfId="0" applyNumberFormat="1" applyFont="1" applyBorder="1" applyAlignment="1" applyProtection="1">
      <alignment vertical="center"/>
      <protection locked="0" hidden="1"/>
    </xf>
    <xf numFmtId="165" fontId="1" fillId="0" borderId="8" xfId="0" applyNumberFormat="1" applyFont="1" applyBorder="1" applyAlignment="1" applyProtection="1">
      <alignment vertical="center"/>
      <protection locked="0" hidden="1"/>
    </xf>
    <xf numFmtId="165" fontId="1" fillId="0" borderId="105" xfId="0" applyNumberFormat="1" applyFont="1" applyBorder="1" applyAlignment="1" applyProtection="1">
      <alignment vertical="center"/>
      <protection locked="0"/>
    </xf>
    <xf numFmtId="165" fontId="1" fillId="0" borderId="10" xfId="0" applyNumberFormat="1" applyFont="1" applyBorder="1" applyAlignment="1" applyProtection="1">
      <alignment vertical="center"/>
      <protection locked="0"/>
    </xf>
    <xf numFmtId="165" fontId="1" fillId="0" borderId="90" xfId="0" applyNumberFormat="1" applyFont="1" applyBorder="1" applyAlignment="1" applyProtection="1">
      <alignment vertical="center"/>
      <protection locked="0"/>
    </xf>
    <xf numFmtId="165" fontId="1" fillId="0" borderId="98" xfId="0" applyNumberFormat="1" applyFont="1" applyBorder="1" applyAlignment="1" applyProtection="1">
      <alignment vertical="center"/>
      <protection locked="0"/>
    </xf>
    <xf numFmtId="165" fontId="1" fillId="0" borderId="8" xfId="0" applyNumberFormat="1" applyFont="1" applyBorder="1" applyAlignment="1" applyProtection="1">
      <alignment vertical="center"/>
      <protection locked="0"/>
    </xf>
    <xf numFmtId="165" fontId="2" fillId="0" borderId="98" xfId="0" applyNumberFormat="1" applyFont="1" applyBorder="1" applyAlignment="1">
      <alignment vertical="center"/>
    </xf>
    <xf numFmtId="165" fontId="1" fillId="0" borderId="8" xfId="0" applyNumberFormat="1" applyFont="1" applyBorder="1" applyAlignment="1">
      <alignment vertical="center"/>
    </xf>
    <xf numFmtId="165" fontId="1" fillId="0" borderId="91" xfId="0" applyNumberFormat="1" applyFont="1" applyBorder="1" applyAlignment="1" applyProtection="1">
      <alignment vertical="center"/>
      <protection locked="0"/>
    </xf>
    <xf numFmtId="165" fontId="1" fillId="0" borderId="99" xfId="0" applyNumberFormat="1" applyFont="1" applyBorder="1" applyAlignment="1" applyProtection="1">
      <alignment vertical="center"/>
      <protection locked="0"/>
    </xf>
    <xf numFmtId="165" fontId="1" fillId="0" borderId="125" xfId="0" applyNumberFormat="1" applyFont="1" applyBorder="1" applyAlignment="1" applyProtection="1">
      <alignment vertical="center"/>
      <protection locked="0"/>
    </xf>
    <xf numFmtId="165" fontId="2" fillId="0" borderId="104" xfId="0" applyNumberFormat="1" applyFont="1" applyBorder="1" applyAlignment="1">
      <alignment vertical="center"/>
    </xf>
    <xf numFmtId="165" fontId="1" fillId="0" borderId="124" xfId="0" applyNumberFormat="1" applyFont="1" applyBorder="1" applyAlignment="1" applyProtection="1">
      <alignment vertical="center"/>
      <protection locked="0"/>
    </xf>
    <xf numFmtId="165" fontId="1" fillId="0" borderId="126" xfId="0" applyNumberFormat="1" applyFont="1" applyBorder="1" applyAlignment="1" applyProtection="1">
      <alignment vertical="center"/>
      <protection locked="0"/>
    </xf>
    <xf numFmtId="165" fontId="1" fillId="0" borderId="81" xfId="0" applyNumberFormat="1" applyFont="1" applyBorder="1" applyAlignment="1" applyProtection="1">
      <alignment vertical="center"/>
      <protection locked="0"/>
    </xf>
    <xf numFmtId="165" fontId="2" fillId="0" borderId="127" xfId="0" applyNumberFormat="1" applyFont="1" applyBorder="1" applyAlignment="1">
      <alignment vertical="center"/>
    </xf>
    <xf numFmtId="165" fontId="1" fillId="0" borderId="127" xfId="0" applyNumberFormat="1" applyFont="1" applyBorder="1" applyAlignment="1" applyProtection="1">
      <alignment vertical="center"/>
      <protection locked="0"/>
    </xf>
    <xf numFmtId="165" fontId="1" fillId="2" borderId="105" xfId="0" applyNumberFormat="1" applyFont="1" applyFill="1" applyBorder="1" applyProtection="1">
      <protection locked="0"/>
    </xf>
    <xf numFmtId="165" fontId="1" fillId="0" borderId="10" xfId="0" applyNumberFormat="1" applyFont="1" applyBorder="1" applyAlignment="1">
      <alignment vertical="center"/>
    </xf>
    <xf numFmtId="165" fontId="2" fillId="0" borderId="104" xfId="0" applyNumberFormat="1" applyFont="1" applyBorder="1" applyAlignment="1" applyProtection="1">
      <alignment vertical="center"/>
      <protection locked="0"/>
    </xf>
    <xf numFmtId="165" fontId="1" fillId="0" borderId="104" xfId="0" applyNumberFormat="1" applyFont="1" applyBorder="1" applyAlignment="1">
      <alignment vertical="center"/>
    </xf>
    <xf numFmtId="165" fontId="2" fillId="0" borderId="105" xfId="0" applyNumberFormat="1" applyFont="1" applyBorder="1" applyAlignment="1">
      <alignment vertical="center"/>
    </xf>
    <xf numFmtId="165" fontId="2" fillId="2" borderId="104" xfId="0" applyNumberFormat="1" applyFont="1" applyFill="1" applyBorder="1" applyAlignment="1">
      <alignment vertical="center"/>
    </xf>
    <xf numFmtId="165" fontId="2" fillId="2" borderId="53" xfId="0" applyNumberFormat="1" applyFont="1" applyFill="1" applyBorder="1" applyAlignment="1">
      <alignment vertical="center"/>
    </xf>
    <xf numFmtId="165" fontId="2" fillId="2" borderId="128" xfId="0" applyNumberFormat="1" applyFont="1" applyFill="1" applyBorder="1" applyAlignment="1">
      <alignment vertical="center"/>
    </xf>
    <xf numFmtId="165" fontId="2" fillId="2" borderId="50" xfId="0" applyNumberFormat="1" applyFont="1" applyFill="1" applyBorder="1" applyAlignment="1">
      <alignment vertical="center"/>
    </xf>
    <xf numFmtId="167" fontId="13" fillId="0" borderId="0" xfId="0" applyNumberFormat="1" applyFont="1" applyAlignment="1" applyProtection="1">
      <alignment vertical="center"/>
      <protection locked="0"/>
    </xf>
    <xf numFmtId="167" fontId="13" fillId="0" borderId="0" xfId="0" applyNumberFormat="1" applyFont="1" applyProtection="1">
      <protection locked="0"/>
    </xf>
    <xf numFmtId="167" fontId="10" fillId="2" borderId="97" xfId="0" applyNumberFormat="1" applyFont="1" applyFill="1" applyBorder="1" applyAlignment="1" applyProtection="1">
      <alignment horizontal="centerContinuous" vertical="center"/>
      <protection locked="0"/>
    </xf>
    <xf numFmtId="167" fontId="10" fillId="2" borderId="98" xfId="0" applyNumberFormat="1" applyFont="1" applyFill="1" applyBorder="1" applyAlignment="1" applyProtection="1">
      <alignment horizontal="centerContinuous" vertical="center"/>
      <protection locked="0"/>
    </xf>
    <xf numFmtId="167" fontId="10" fillId="2" borderId="99" xfId="0" applyNumberFormat="1" applyFont="1" applyFill="1" applyBorder="1" applyAlignment="1" applyProtection="1">
      <alignment horizontal="center" vertical="center"/>
      <protection locked="0"/>
    </xf>
    <xf numFmtId="167" fontId="1" fillId="0" borderId="81" xfId="0" applyNumberFormat="1" applyFont="1" applyBorder="1" applyAlignment="1" applyProtection="1">
      <alignment vertical="center"/>
      <protection locked="0"/>
    </xf>
    <xf numFmtId="167" fontId="1" fillId="0" borderId="8" xfId="0" applyNumberFormat="1" applyFont="1" applyBorder="1" applyAlignment="1" applyProtection="1">
      <alignment vertical="center"/>
      <protection locked="0" hidden="1"/>
    </xf>
    <xf numFmtId="167" fontId="1" fillId="0" borderId="10" xfId="0" applyNumberFormat="1" applyFont="1" applyBorder="1" applyAlignment="1" applyProtection="1">
      <alignment vertical="center"/>
      <protection locked="0"/>
    </xf>
    <xf numFmtId="167" fontId="1" fillId="0" borderId="91" xfId="0" applyNumberFormat="1" applyFont="1" applyBorder="1" applyAlignment="1" applyProtection="1">
      <alignment vertical="center"/>
      <protection locked="0" hidden="1"/>
    </xf>
    <xf numFmtId="167" fontId="1" fillId="0" borderId="10" xfId="0" applyNumberFormat="1" applyFont="1" applyBorder="1" applyAlignment="1">
      <alignment vertical="center"/>
    </xf>
    <xf numFmtId="167" fontId="1" fillId="0" borderId="12" xfId="0" applyNumberFormat="1" applyFont="1" applyBorder="1" applyAlignment="1" applyProtection="1">
      <alignment vertical="center"/>
      <protection locked="0"/>
    </xf>
    <xf numFmtId="167" fontId="1" fillId="0" borderId="12" xfId="0" applyNumberFormat="1" applyFont="1" applyBorder="1" applyAlignment="1">
      <alignment vertical="center"/>
    </xf>
    <xf numFmtId="167" fontId="1" fillId="0" borderId="8" xfId="0" applyNumberFormat="1" applyFont="1" applyBorder="1" applyAlignment="1" applyProtection="1">
      <alignment vertical="center"/>
      <protection locked="0"/>
    </xf>
    <xf numFmtId="167" fontId="1" fillId="0" borderId="105" xfId="0" applyNumberFormat="1" applyFont="1" applyBorder="1" applyAlignment="1">
      <alignment vertical="center"/>
    </xf>
    <xf numFmtId="167" fontId="1" fillId="0" borderId="91" xfId="0" applyNumberFormat="1" applyFont="1" applyBorder="1" applyAlignment="1" applyProtection="1">
      <alignment vertical="center"/>
      <protection locked="0"/>
    </xf>
    <xf numFmtId="167" fontId="2" fillId="0" borderId="105" xfId="0" applyNumberFormat="1" applyFont="1" applyBorder="1" applyAlignment="1">
      <alignment vertical="center"/>
    </xf>
    <xf numFmtId="167" fontId="1" fillId="0" borderId="105" xfId="0" applyNumberFormat="1" applyFont="1" applyBorder="1" applyAlignment="1" applyProtection="1">
      <alignment vertical="center"/>
      <protection locked="0"/>
    </xf>
    <xf numFmtId="167" fontId="1" fillId="0" borderId="98" xfId="0" applyNumberFormat="1" applyFont="1" applyBorder="1" applyAlignment="1" applyProtection="1">
      <alignment vertical="center"/>
      <protection locked="0"/>
    </xf>
    <xf numFmtId="167" fontId="2" fillId="0" borderId="10" xfId="0" applyNumberFormat="1" applyFont="1" applyBorder="1" applyAlignment="1">
      <alignment vertical="center"/>
    </xf>
    <xf numFmtId="167" fontId="2" fillId="2" borderId="36" xfId="0" applyNumberFormat="1" applyFont="1" applyFill="1" applyBorder="1" applyAlignment="1">
      <alignment vertical="center"/>
    </xf>
    <xf numFmtId="167" fontId="1" fillId="0" borderId="0" xfId="0" applyNumberFormat="1" applyFont="1" applyAlignment="1" applyProtection="1">
      <alignment vertical="center"/>
      <protection locked="0"/>
    </xf>
    <xf numFmtId="167" fontId="4" fillId="0" borderId="0" xfId="0" applyNumberFormat="1" applyFont="1" applyProtection="1">
      <protection locked="0"/>
    </xf>
    <xf numFmtId="167" fontId="3" fillId="0" borderId="0" xfId="0" applyNumberFormat="1" applyFont="1" applyAlignment="1" applyProtection="1">
      <alignment horizontal="right"/>
      <protection locked="0"/>
    </xf>
    <xf numFmtId="167" fontId="4" fillId="0" borderId="0" xfId="0" applyNumberFormat="1" applyFont="1" applyAlignment="1" applyProtection="1">
      <alignment vertical="center"/>
      <protection locked="0"/>
    </xf>
    <xf numFmtId="167" fontId="1" fillId="0" borderId="104" xfId="0" applyNumberFormat="1" applyFont="1" applyBorder="1" applyAlignment="1" applyProtection="1">
      <alignment vertical="center"/>
      <protection locked="0"/>
    </xf>
    <xf numFmtId="167" fontId="1" fillId="0" borderId="104" xfId="0" applyNumberFormat="1" applyFont="1" applyBorder="1" applyAlignment="1">
      <alignment vertical="center"/>
    </xf>
    <xf numFmtId="167" fontId="1" fillId="0" borderId="124" xfId="0" applyNumberFormat="1" applyFont="1" applyBorder="1" applyAlignment="1" applyProtection="1">
      <alignment vertical="center"/>
      <protection locked="0"/>
    </xf>
    <xf numFmtId="167" fontId="16" fillId="0" borderId="8" xfId="0" applyNumberFormat="1" applyFont="1" applyBorder="1" applyAlignment="1">
      <alignment vertical="center"/>
    </xf>
    <xf numFmtId="167" fontId="2" fillId="0" borderId="98" xfId="0" applyNumberFormat="1" applyFont="1" applyBorder="1" applyAlignment="1">
      <alignment vertical="center"/>
    </xf>
    <xf numFmtId="167" fontId="1" fillId="0" borderId="81" xfId="0" applyNumberFormat="1" applyFont="1" applyBorder="1" applyAlignment="1">
      <alignment vertical="center"/>
    </xf>
    <xf numFmtId="167" fontId="1" fillId="0" borderId="90" xfId="0" applyNumberFormat="1" applyFont="1" applyBorder="1" applyAlignment="1" applyProtection="1">
      <alignment vertical="center"/>
      <protection locked="0"/>
    </xf>
    <xf numFmtId="167" fontId="1" fillId="0" borderId="8" xfId="0" applyNumberFormat="1" applyFont="1" applyBorder="1" applyAlignment="1">
      <alignment vertical="center"/>
    </xf>
    <xf numFmtId="167" fontId="1" fillId="0" borderId="125" xfId="0" applyNumberFormat="1" applyFont="1" applyBorder="1" applyAlignment="1" applyProtection="1">
      <alignment vertical="center"/>
      <protection locked="0"/>
    </xf>
    <xf numFmtId="167" fontId="4" fillId="0" borderId="0" xfId="0" applyNumberFormat="1" applyFont="1" applyAlignment="1">
      <alignment vertical="center"/>
    </xf>
    <xf numFmtId="171" fontId="34" fillId="4" borderId="0" xfId="0" applyNumberFormat="1" applyFont="1" applyFill="1" applyProtection="1">
      <protection locked="0"/>
    </xf>
    <xf numFmtId="168" fontId="1" fillId="0" borderId="0" xfId="0" applyNumberFormat="1" applyFont="1" applyAlignment="1" applyProtection="1">
      <alignment vertical="center"/>
      <protection locked="0"/>
    </xf>
    <xf numFmtId="172" fontId="30" fillId="0" borderId="0" xfId="0" applyNumberFormat="1" applyFont="1" applyProtection="1">
      <protection locked="0"/>
    </xf>
    <xf numFmtId="164" fontId="20" fillId="7" borderId="23" xfId="0" applyNumberFormat="1" applyFont="1" applyFill="1" applyBorder="1" applyAlignment="1">
      <alignment vertical="center"/>
    </xf>
    <xf numFmtId="167" fontId="4" fillId="0" borderId="0" xfId="0" applyNumberFormat="1" applyFont="1" applyAlignment="1" applyProtection="1">
      <alignment horizontal="right" vertical="center"/>
      <protection locked="0"/>
    </xf>
    <xf numFmtId="171" fontId="30" fillId="0" borderId="59" xfId="0" applyNumberFormat="1" applyFont="1" applyBorder="1" applyProtection="1">
      <protection locked="0"/>
    </xf>
    <xf numFmtId="167" fontId="1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164" fontId="45" fillId="0" borderId="0" xfId="0" applyNumberFormat="1" applyFont="1" applyAlignment="1" applyProtection="1">
      <alignment vertical="center"/>
      <protection locked="0"/>
    </xf>
    <xf numFmtId="164" fontId="45" fillId="0" borderId="0" xfId="0" applyNumberFormat="1" applyFont="1" applyProtection="1">
      <protection locked="0"/>
    </xf>
    <xf numFmtId="164" fontId="46" fillId="0" borderId="0" xfId="0" applyNumberFormat="1" applyFont="1" applyProtection="1">
      <protection locked="0"/>
    </xf>
    <xf numFmtId="165" fontId="2" fillId="0" borderId="35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  <xf numFmtId="165" fontId="2" fillId="2" borderId="21" xfId="1" applyNumberFormat="1" applyFont="1" applyFill="1" applyBorder="1" applyAlignment="1">
      <alignment vertical="center"/>
    </xf>
    <xf numFmtId="164" fontId="2" fillId="0" borderId="24" xfId="0" applyNumberFormat="1" applyFont="1" applyBorder="1" applyAlignment="1">
      <alignment vertical="center"/>
    </xf>
    <xf numFmtId="165" fontId="2" fillId="0" borderId="34" xfId="1" applyNumberFormat="1" applyFont="1" applyBorder="1" applyAlignment="1">
      <alignment vertical="center"/>
    </xf>
    <xf numFmtId="165" fontId="2" fillId="0" borderId="11" xfId="1" applyNumberFormat="1" applyFont="1" applyBorder="1" applyAlignment="1">
      <alignment vertical="center"/>
    </xf>
    <xf numFmtId="164" fontId="14" fillId="0" borderId="0" xfId="0" applyNumberFormat="1" applyFont="1" applyAlignment="1" applyProtection="1">
      <alignment horizontal="right" vertical="center"/>
      <protection locked="0"/>
    </xf>
    <xf numFmtId="164" fontId="14" fillId="0" borderId="0" xfId="0" applyNumberFormat="1" applyFont="1" applyAlignment="1" applyProtection="1">
      <alignment horizontal="left" vertical="center"/>
      <protection locked="0"/>
    </xf>
    <xf numFmtId="164" fontId="10" fillId="2" borderId="88" xfId="0" applyNumberFormat="1" applyFont="1" applyFill="1" applyBorder="1" applyAlignment="1" applyProtection="1">
      <alignment horizontal="center" vertical="center"/>
      <protection locked="0"/>
    </xf>
    <xf numFmtId="164" fontId="10" fillId="2" borderId="89" xfId="0" applyNumberFormat="1" applyFont="1" applyFill="1" applyBorder="1" applyAlignment="1" applyProtection="1">
      <alignment horizontal="center" vertical="center"/>
      <protection locked="0"/>
    </xf>
    <xf numFmtId="164" fontId="10" fillId="2" borderId="100" xfId="0" applyNumberFormat="1" applyFont="1" applyFill="1" applyBorder="1" applyAlignment="1" applyProtection="1">
      <alignment horizontal="center" vertical="center"/>
      <protection locked="0"/>
    </xf>
    <xf numFmtId="165" fontId="1" fillId="0" borderId="21" xfId="0" applyNumberFormat="1" applyFont="1" applyBorder="1" applyAlignment="1" applyProtection="1">
      <alignment vertical="center"/>
      <protection locked="0"/>
    </xf>
    <xf numFmtId="164" fontId="3" fillId="0" borderId="15" xfId="0" applyNumberFormat="1" applyFont="1" applyBorder="1" applyAlignment="1" applyProtection="1">
      <alignment horizontal="left" vertical="center"/>
      <protection locked="0"/>
    </xf>
    <xf numFmtId="165" fontId="1" fillId="0" borderId="22" xfId="0" applyNumberFormat="1" applyFont="1" applyBorder="1" applyAlignment="1" applyProtection="1">
      <alignment vertical="center"/>
      <protection locked="0"/>
    </xf>
    <xf numFmtId="164" fontId="3" fillId="0" borderId="19" xfId="0" applyNumberFormat="1" applyFont="1" applyBorder="1" applyAlignment="1" applyProtection="1">
      <alignment horizontal="left" vertical="center"/>
      <protection locked="0"/>
    </xf>
    <xf numFmtId="165" fontId="2" fillId="0" borderId="21" xfId="0" applyNumberFormat="1" applyFont="1" applyBorder="1" applyAlignment="1" applyProtection="1">
      <alignment vertical="center"/>
      <protection locked="0"/>
    </xf>
    <xf numFmtId="165" fontId="1" fillId="0" borderId="45" xfId="0" applyNumberFormat="1" applyFont="1" applyBorder="1" applyAlignment="1" applyProtection="1">
      <alignment vertical="center"/>
      <protection locked="0"/>
    </xf>
    <xf numFmtId="164" fontId="3" fillId="0" borderId="17" xfId="0" applyNumberFormat="1" applyFont="1" applyBorder="1" applyAlignment="1" applyProtection="1">
      <alignment vertical="center"/>
      <protection locked="0"/>
    </xf>
    <xf numFmtId="165" fontId="1" fillId="0" borderId="13" xfId="0" applyNumberFormat="1" applyFont="1" applyBorder="1" applyAlignment="1" applyProtection="1">
      <alignment vertical="center"/>
      <protection locked="0"/>
    </xf>
    <xf numFmtId="165" fontId="1" fillId="0" borderId="23" xfId="0" applyNumberFormat="1" applyFont="1" applyBorder="1" applyAlignment="1" applyProtection="1">
      <alignment vertical="center"/>
      <protection locked="0"/>
    </xf>
    <xf numFmtId="165" fontId="1" fillId="0" borderId="9" xfId="0" applyNumberFormat="1" applyFont="1" applyBorder="1" applyAlignment="1" applyProtection="1">
      <alignment vertical="center"/>
      <protection locked="0"/>
    </xf>
    <xf numFmtId="165" fontId="1" fillId="0" borderId="11" xfId="0" applyNumberFormat="1" applyFont="1" applyBorder="1" applyAlignment="1" applyProtection="1">
      <alignment vertical="center"/>
      <protection locked="0"/>
    </xf>
    <xf numFmtId="165" fontId="1" fillId="0" borderId="34" xfId="0" applyNumberFormat="1" applyFont="1" applyBorder="1" applyAlignment="1" applyProtection="1">
      <alignment vertical="center"/>
      <protection locked="0"/>
    </xf>
    <xf numFmtId="164" fontId="4" fillId="0" borderId="2" xfId="0" applyNumberFormat="1" applyFont="1" applyBorder="1" applyAlignment="1" applyProtection="1">
      <alignment vertical="center"/>
      <protection locked="0"/>
    </xf>
    <xf numFmtId="165" fontId="1" fillId="0" borderId="24" xfId="0" applyNumberFormat="1" applyFont="1" applyBorder="1" applyAlignment="1" applyProtection="1">
      <alignment vertical="center"/>
      <protection locked="0"/>
    </xf>
    <xf numFmtId="165" fontId="2" fillId="0" borderId="21" xfId="0" applyNumberFormat="1" applyFont="1" applyBorder="1" applyAlignment="1">
      <alignment vertical="center"/>
    </xf>
    <xf numFmtId="165" fontId="2" fillId="0" borderId="23" xfId="0" applyNumberFormat="1" applyFont="1" applyBorder="1" applyAlignment="1">
      <alignment vertical="center"/>
    </xf>
    <xf numFmtId="164" fontId="3" fillId="0" borderId="18" xfId="0" applyNumberFormat="1" applyFont="1" applyBorder="1" applyAlignment="1" applyProtection="1">
      <alignment horizontal="left" vertical="center"/>
      <protection locked="0"/>
    </xf>
    <xf numFmtId="164" fontId="3" fillId="0" borderId="59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>
      <alignment vertical="center"/>
    </xf>
    <xf numFmtId="164" fontId="4" fillId="0" borderId="102" xfId="0" applyNumberFormat="1" applyFont="1" applyBorder="1" applyAlignment="1" applyProtection="1">
      <alignment vertical="center"/>
      <protection locked="0"/>
    </xf>
    <xf numFmtId="165" fontId="2" fillId="0" borderId="22" xfId="0" applyNumberFormat="1" applyFont="1" applyBorder="1" applyAlignment="1">
      <alignment vertical="center"/>
    </xf>
    <xf numFmtId="165" fontId="2" fillId="0" borderId="34" xfId="0" applyNumberFormat="1" applyFont="1" applyBorder="1" applyAlignment="1" applyProtection="1">
      <alignment vertical="center"/>
      <protection locked="0"/>
    </xf>
    <xf numFmtId="165" fontId="1" fillId="0" borderId="11" xfId="0" applyNumberFormat="1" applyFont="1" applyBorder="1" applyAlignment="1">
      <alignment vertical="center"/>
    </xf>
    <xf numFmtId="165" fontId="1" fillId="0" borderId="56" xfId="0" applyNumberFormat="1" applyFont="1" applyBorder="1" applyAlignment="1" applyProtection="1">
      <alignment vertical="center"/>
      <protection locked="0"/>
    </xf>
    <xf numFmtId="165" fontId="1" fillId="0" borderId="22" xfId="0" applyNumberFormat="1" applyFont="1" applyBorder="1" applyAlignment="1">
      <alignment vertical="center"/>
    </xf>
    <xf numFmtId="165" fontId="1" fillId="0" borderId="83" xfId="0" applyNumberFormat="1" applyFont="1" applyBorder="1" applyAlignment="1" applyProtection="1">
      <alignment vertical="center"/>
      <protection locked="0"/>
    </xf>
    <xf numFmtId="165" fontId="1" fillId="0" borderId="35" xfId="0" applyNumberFormat="1" applyFont="1" applyBorder="1" applyAlignment="1" applyProtection="1">
      <alignment vertical="center"/>
      <protection locked="0"/>
    </xf>
    <xf numFmtId="165" fontId="1" fillId="0" borderId="35" xfId="0" applyNumberFormat="1" applyFont="1" applyBorder="1" applyAlignment="1">
      <alignment vertical="center"/>
    </xf>
    <xf numFmtId="165" fontId="2" fillId="0" borderId="43" xfId="0" applyNumberFormat="1" applyFont="1" applyBorder="1" applyAlignment="1">
      <alignment vertical="center"/>
    </xf>
    <xf numFmtId="165" fontId="2" fillId="0" borderId="35" xfId="0" applyNumberFormat="1" applyFont="1" applyBorder="1" applyAlignment="1">
      <alignment vertical="center"/>
    </xf>
    <xf numFmtId="165" fontId="2" fillId="0" borderId="45" xfId="0" applyNumberFormat="1" applyFont="1" applyBorder="1" applyAlignment="1">
      <alignment vertical="center"/>
    </xf>
    <xf numFmtId="164" fontId="3" fillId="0" borderId="114" xfId="0" applyNumberFormat="1" applyFont="1" applyBorder="1" applyAlignment="1" applyProtection="1">
      <alignment horizontal="center" vertical="center"/>
      <protection locked="0"/>
    </xf>
    <xf numFmtId="165" fontId="1" fillId="0" borderId="79" xfId="0" applyNumberFormat="1" applyFont="1" applyBorder="1" applyAlignment="1" applyProtection="1">
      <alignment vertical="center"/>
      <protection locked="0"/>
    </xf>
    <xf numFmtId="165" fontId="1" fillId="0" borderId="1" xfId="0" applyNumberFormat="1" applyFont="1" applyBorder="1" applyAlignment="1" applyProtection="1">
      <alignment vertical="center"/>
      <protection locked="0"/>
    </xf>
    <xf numFmtId="165" fontId="2" fillId="0" borderId="34" xfId="0" applyNumberFormat="1" applyFont="1" applyBorder="1" applyAlignment="1">
      <alignment vertical="center"/>
    </xf>
    <xf numFmtId="164" fontId="3" fillId="0" borderId="28" xfId="0" applyNumberFormat="1" applyFont="1" applyBorder="1" applyAlignment="1" applyProtection="1">
      <alignment horizontal="left" vertical="center"/>
      <protection locked="0"/>
    </xf>
    <xf numFmtId="165" fontId="1" fillId="2" borderId="21" xfId="0" applyNumberFormat="1" applyFont="1" applyFill="1" applyBorder="1" applyProtection="1">
      <protection locked="0"/>
    </xf>
    <xf numFmtId="164" fontId="32" fillId="0" borderId="0" xfId="0" applyNumberFormat="1" applyFont="1" applyProtection="1">
      <protection locked="0"/>
    </xf>
    <xf numFmtId="14" fontId="47" fillId="0" borderId="0" xfId="0" applyNumberFormat="1" applyFont="1" applyAlignment="1" applyProtection="1">
      <alignment horizontal="left"/>
      <protection locked="0"/>
    </xf>
    <xf numFmtId="164" fontId="47" fillId="0" borderId="0" xfId="0" applyNumberFormat="1" applyFont="1" applyAlignment="1" applyProtection="1">
      <alignment horizontal="right"/>
      <protection locked="0"/>
    </xf>
    <xf numFmtId="164" fontId="48" fillId="0" borderId="0" xfId="0" applyNumberFormat="1" applyFont="1" applyProtection="1">
      <protection locked="0"/>
    </xf>
    <xf numFmtId="164" fontId="49" fillId="0" borderId="0" xfId="0" applyNumberFormat="1" applyFont="1" applyProtection="1">
      <protection locked="0"/>
    </xf>
    <xf numFmtId="164" fontId="49" fillId="0" borderId="0" xfId="0" applyNumberFormat="1" applyFont="1" applyAlignment="1" applyProtection="1">
      <alignment vertical="center"/>
      <protection locked="0"/>
    </xf>
    <xf numFmtId="164" fontId="20" fillId="7" borderId="30" xfId="0" applyNumberFormat="1" applyFont="1" applyFill="1" applyBorder="1" applyAlignment="1">
      <alignment vertical="center"/>
    </xf>
    <xf numFmtId="164" fontId="50" fillId="0" borderId="0" xfId="0" applyNumberFormat="1" applyFont="1" applyAlignment="1" applyProtection="1">
      <alignment vertical="center"/>
      <protection locked="0"/>
    </xf>
    <xf numFmtId="167" fontId="2" fillId="0" borderId="127" xfId="1" applyNumberFormat="1" applyFont="1" applyBorder="1" applyAlignment="1">
      <alignment vertical="center"/>
    </xf>
    <xf numFmtId="167" fontId="2" fillId="0" borderId="10" xfId="1" applyNumberFormat="1" applyFont="1" applyBorder="1" applyAlignment="1">
      <alignment vertical="center"/>
    </xf>
    <xf numFmtId="167" fontId="2" fillId="0" borderId="125" xfId="1" applyNumberFormat="1" applyFont="1" applyBorder="1" applyAlignment="1">
      <alignment vertical="center"/>
    </xf>
    <xf numFmtId="167" fontId="2" fillId="2" borderId="105" xfId="1" applyNumberFormat="1" applyFont="1" applyFill="1" applyBorder="1" applyAlignment="1">
      <alignment vertical="center"/>
    </xf>
    <xf numFmtId="167" fontId="1" fillId="0" borderId="0" xfId="0" applyNumberFormat="1" applyFont="1" applyAlignment="1">
      <alignment vertical="center"/>
    </xf>
    <xf numFmtId="167" fontId="45" fillId="0" borderId="0" xfId="0" applyNumberFormat="1" applyFont="1" applyAlignment="1" applyProtection="1">
      <alignment vertical="center"/>
      <protection locked="0"/>
    </xf>
    <xf numFmtId="167" fontId="2" fillId="0" borderId="35" xfId="1" applyNumberFormat="1" applyFont="1" applyBorder="1" applyAlignment="1">
      <alignment vertical="center"/>
    </xf>
    <xf numFmtId="167" fontId="2" fillId="9" borderId="105" xfId="0" applyNumberFormat="1" applyFont="1" applyFill="1" applyBorder="1" applyAlignment="1" applyProtection="1">
      <alignment vertical="center"/>
      <protection locked="0"/>
    </xf>
    <xf numFmtId="183" fontId="1" fillId="0" borderId="89" xfId="0" applyNumberFormat="1" applyFont="1" applyBorder="1" applyAlignment="1" applyProtection="1">
      <alignment vertical="center"/>
      <protection locked="0"/>
    </xf>
    <xf numFmtId="183" fontId="1" fillId="0" borderId="8" xfId="0" applyNumberFormat="1" applyFont="1" applyBorder="1" applyAlignment="1">
      <alignment vertical="center"/>
    </xf>
    <xf numFmtId="183" fontId="1" fillId="0" borderId="12" xfId="0" applyNumberFormat="1" applyFont="1" applyBorder="1" applyAlignment="1" applyProtection="1">
      <alignment vertical="center"/>
      <protection locked="0"/>
    </xf>
    <xf numFmtId="183" fontId="2" fillId="0" borderId="124" xfId="0" applyNumberFormat="1" applyFont="1" applyBorder="1" applyAlignment="1">
      <alignment vertical="center"/>
    </xf>
    <xf numFmtId="183" fontId="2" fillId="0" borderId="127" xfId="0" applyNumberFormat="1" applyFont="1" applyBorder="1" applyAlignment="1">
      <alignment vertical="center"/>
    </xf>
    <xf numFmtId="183" fontId="1" fillId="0" borderId="104" xfId="0" applyNumberFormat="1" applyFont="1" applyBorder="1" applyAlignment="1" applyProtection="1">
      <alignment vertical="center"/>
      <protection locked="0"/>
    </xf>
    <xf numFmtId="183" fontId="1" fillId="0" borderId="126" xfId="0" applyNumberFormat="1" applyFont="1" applyBorder="1" applyAlignment="1" applyProtection="1">
      <alignment vertical="center"/>
      <protection locked="0"/>
    </xf>
    <xf numFmtId="183" fontId="1" fillId="0" borderId="105" xfId="0" applyNumberFormat="1" applyFont="1" applyBorder="1" applyAlignment="1" applyProtection="1">
      <alignment vertical="center"/>
      <protection locked="0"/>
    </xf>
    <xf numFmtId="183" fontId="1" fillId="0" borderId="10" xfId="0" applyNumberFormat="1" applyFont="1" applyBorder="1" applyAlignment="1" applyProtection="1">
      <alignment vertical="center"/>
      <protection locked="0"/>
    </xf>
    <xf numFmtId="183" fontId="2" fillId="0" borderId="104" xfId="0" applyNumberFormat="1" applyFont="1" applyBorder="1" applyAlignment="1">
      <alignment vertical="center"/>
    </xf>
    <xf numFmtId="183" fontId="1" fillId="0" borderId="124" xfId="0" applyNumberFormat="1" applyFont="1" applyBorder="1" applyAlignment="1" applyProtection="1">
      <alignment vertical="center"/>
      <protection locked="0"/>
    </xf>
    <xf numFmtId="183" fontId="1" fillId="0" borderId="90" xfId="0" applyNumberFormat="1" applyFont="1" applyBorder="1" applyAlignment="1" applyProtection="1">
      <alignment vertical="center"/>
      <protection locked="0"/>
    </xf>
    <xf numFmtId="183" fontId="1" fillId="0" borderId="127" xfId="0" applyNumberFormat="1" applyFont="1" applyBorder="1" applyAlignment="1" applyProtection="1">
      <alignment vertical="center"/>
      <protection locked="0"/>
    </xf>
    <xf numFmtId="183" fontId="1" fillId="0" borderId="104" xfId="0" applyNumberFormat="1" applyFont="1" applyBorder="1" applyAlignment="1">
      <alignment vertical="center"/>
    </xf>
    <xf numFmtId="183" fontId="1" fillId="0" borderId="125" xfId="0" applyNumberFormat="1" applyFont="1" applyBorder="1" applyAlignment="1">
      <alignment vertical="center"/>
    </xf>
    <xf numFmtId="183" fontId="1" fillId="0" borderId="127" xfId="0" applyNumberFormat="1" applyFont="1" applyBorder="1" applyAlignment="1">
      <alignment vertical="center"/>
    </xf>
    <xf numFmtId="167" fontId="17" fillId="0" borderId="0" xfId="0" applyNumberFormat="1" applyFont="1" applyAlignment="1" applyProtection="1">
      <alignment horizontal="center" vertical="center"/>
      <protection locked="0"/>
    </xf>
    <xf numFmtId="167" fontId="14" fillId="0" borderId="38" xfId="0" applyNumberFormat="1" applyFont="1" applyBorder="1" applyAlignment="1" applyProtection="1">
      <alignment horizontal="center" vertical="center"/>
      <protection locked="0"/>
    </xf>
    <xf numFmtId="167" fontId="23" fillId="0" borderId="10" xfId="0" applyNumberFormat="1" applyFont="1" applyBorder="1" applyAlignment="1" applyProtection="1">
      <alignment horizontal="center" vertical="center" wrapText="1"/>
      <protection locked="0"/>
    </xf>
    <xf numFmtId="167" fontId="1" fillId="0" borderId="12" xfId="0" quotePrefix="1" applyNumberFormat="1" applyFont="1" applyBorder="1" applyAlignment="1" applyProtection="1">
      <alignment vertical="center"/>
      <protection locked="0"/>
    </xf>
    <xf numFmtId="167" fontId="31" fillId="0" borderId="53" xfId="0" applyNumberFormat="1" applyFont="1" applyBorder="1" applyAlignment="1">
      <alignment vertical="center"/>
    </xf>
    <xf numFmtId="167" fontId="27" fillId="0" borderId="12" xfId="0" applyNumberFormat="1" applyFont="1" applyBorder="1" applyAlignment="1">
      <alignment vertical="center"/>
    </xf>
    <xf numFmtId="167" fontId="26" fillId="0" borderId="12" xfId="0" applyNumberFormat="1" applyFont="1" applyBorder="1" applyAlignment="1" applyProtection="1">
      <alignment vertical="center"/>
      <protection locked="0"/>
    </xf>
    <xf numFmtId="167" fontId="31" fillId="0" borderId="53" xfId="0" applyNumberFormat="1" applyFont="1" applyBorder="1" applyAlignment="1" applyProtection="1">
      <alignment vertical="center"/>
      <protection locked="0"/>
    </xf>
    <xf numFmtId="167" fontId="2" fillId="2" borderId="53" xfId="0" applyNumberFormat="1" applyFont="1" applyFill="1" applyBorder="1" applyAlignment="1">
      <alignment vertical="center"/>
    </xf>
    <xf numFmtId="167" fontId="2" fillId="2" borderId="50" xfId="0" applyNumberFormat="1" applyFont="1" applyFill="1" applyBorder="1" applyAlignment="1">
      <alignment vertical="center"/>
    </xf>
    <xf numFmtId="167" fontId="4" fillId="0" borderId="0" xfId="0" quotePrefix="1" applyNumberFormat="1" applyFont="1" applyAlignment="1" applyProtection="1">
      <alignment vertical="center"/>
      <protection locked="0"/>
    </xf>
    <xf numFmtId="167" fontId="5" fillId="0" borderId="0" xfId="0" applyNumberFormat="1" applyFont="1" applyAlignment="1" applyProtection="1">
      <alignment vertical="center"/>
      <protection locked="0"/>
    </xf>
    <xf numFmtId="167" fontId="13" fillId="0" borderId="38" xfId="0" applyNumberFormat="1" applyFont="1" applyBorder="1" applyAlignment="1" applyProtection="1">
      <alignment vertical="center"/>
      <protection locked="0"/>
    </xf>
    <xf numFmtId="167" fontId="2" fillId="0" borderId="10" xfId="0" applyNumberFormat="1" applyFont="1" applyBorder="1" applyAlignment="1" applyProtection="1">
      <alignment vertical="center"/>
      <protection locked="0"/>
    </xf>
    <xf numFmtId="167" fontId="1" fillId="0" borderId="53" xfId="0" applyNumberFormat="1" applyFont="1" applyBorder="1" applyAlignment="1">
      <alignment vertical="center"/>
    </xf>
    <xf numFmtId="167" fontId="2" fillId="0" borderId="43" xfId="0" applyNumberFormat="1" applyFont="1" applyBorder="1" applyAlignment="1">
      <alignment vertical="center"/>
    </xf>
    <xf numFmtId="167" fontId="2" fillId="0" borderId="129" xfId="0" applyNumberFormat="1" applyFont="1" applyBorder="1" applyAlignment="1">
      <alignment vertical="center"/>
    </xf>
    <xf numFmtId="167" fontId="2" fillId="0" borderId="34" xfId="0" applyNumberFormat="1" applyFont="1" applyBorder="1" applyAlignment="1">
      <alignment vertical="center"/>
    </xf>
    <xf numFmtId="167" fontId="2" fillId="0" borderId="22" xfId="0" applyNumberFormat="1" applyFont="1" applyBorder="1" applyAlignment="1">
      <alignment vertical="center"/>
    </xf>
    <xf numFmtId="167" fontId="2" fillId="2" borderId="129" xfId="0" applyNumberFormat="1" applyFont="1" applyFill="1" applyBorder="1" applyAlignment="1">
      <alignment vertical="center"/>
    </xf>
    <xf numFmtId="167" fontId="2" fillId="2" borderId="130" xfId="0" applyNumberFormat="1" applyFont="1" applyFill="1" applyBorder="1" applyAlignment="1">
      <alignment vertical="center"/>
    </xf>
    <xf numFmtId="167" fontId="1" fillId="0" borderId="6" xfId="0" applyNumberFormat="1" applyFont="1" applyBorder="1" applyAlignment="1" applyProtection="1">
      <alignment vertical="center"/>
      <protection locked="0" hidden="1"/>
    </xf>
    <xf numFmtId="167" fontId="21" fillId="0" borderId="43" xfId="0" applyNumberFormat="1" applyFont="1" applyBorder="1" applyAlignment="1">
      <alignment vertical="center"/>
    </xf>
    <xf numFmtId="167" fontId="1" fillId="0" borderId="31" xfId="0" applyNumberFormat="1" applyFont="1" applyBorder="1" applyAlignment="1" applyProtection="1">
      <alignment vertical="center"/>
      <protection locked="0"/>
    </xf>
    <xf numFmtId="167" fontId="21" fillId="0" borderId="45" xfId="0" applyNumberFormat="1" applyFont="1" applyBorder="1" applyAlignment="1">
      <alignment vertical="center"/>
    </xf>
    <xf numFmtId="167" fontId="1" fillId="0" borderId="31" xfId="0" applyNumberFormat="1" applyFont="1" applyBorder="1" applyAlignment="1" applyProtection="1">
      <alignment vertical="center"/>
      <protection locked="0" hidden="1"/>
    </xf>
    <xf numFmtId="167" fontId="1" fillId="0" borderId="31" xfId="0" applyNumberFormat="1" applyFont="1" applyBorder="1" applyAlignment="1">
      <alignment vertical="center"/>
    </xf>
    <xf numFmtId="167" fontId="1" fillId="0" borderId="40" xfId="0" applyNumberFormat="1" applyFont="1" applyBorder="1" applyAlignment="1" applyProtection="1">
      <alignment vertical="center"/>
      <protection locked="0"/>
    </xf>
    <xf numFmtId="167" fontId="1" fillId="0" borderId="29" xfId="0" applyNumberFormat="1" applyFont="1" applyBorder="1" applyAlignment="1" applyProtection="1">
      <alignment vertical="center"/>
      <protection locked="0"/>
    </xf>
    <xf numFmtId="167" fontId="21" fillId="0" borderId="131" xfId="0" applyNumberFormat="1" applyFont="1" applyBorder="1" applyAlignment="1">
      <alignment vertical="center"/>
    </xf>
    <xf numFmtId="167" fontId="20" fillId="0" borderId="49" xfId="0" applyNumberFormat="1" applyFont="1" applyBorder="1" applyAlignment="1">
      <alignment vertical="center"/>
    </xf>
    <xf numFmtId="167" fontId="20" fillId="0" borderId="50" xfId="0" applyNumberFormat="1" applyFont="1" applyBorder="1" applyAlignment="1">
      <alignment vertical="center"/>
    </xf>
    <xf numFmtId="167" fontId="20" fillId="0" borderId="51" xfId="0" applyNumberFormat="1" applyFont="1" applyBorder="1" applyAlignment="1">
      <alignment vertical="center"/>
    </xf>
    <xf numFmtId="167" fontId="1" fillId="0" borderId="30" xfId="0" applyNumberFormat="1" applyFont="1" applyBorder="1" applyAlignment="1" applyProtection="1">
      <alignment vertical="center"/>
      <protection locked="0"/>
    </xf>
    <xf numFmtId="167" fontId="21" fillId="0" borderId="22" xfId="0" applyNumberFormat="1" applyFont="1" applyBorder="1" applyAlignment="1">
      <alignment vertical="center"/>
    </xf>
    <xf numFmtId="167" fontId="21" fillId="0" borderId="34" xfId="0" applyNumberFormat="1" applyFont="1" applyBorder="1" applyAlignment="1">
      <alignment vertical="center"/>
    </xf>
    <xf numFmtId="167" fontId="21" fillId="0" borderId="56" xfId="0" applyNumberFormat="1" applyFont="1" applyBorder="1" applyAlignment="1">
      <alignment vertical="center"/>
    </xf>
    <xf numFmtId="167" fontId="1" fillId="0" borderId="7" xfId="0" applyNumberFormat="1" applyFont="1" applyBorder="1" applyAlignment="1" applyProtection="1">
      <alignment vertical="center"/>
      <protection locked="0"/>
    </xf>
    <xf numFmtId="167" fontId="21" fillId="0" borderId="24" xfId="0" applyNumberFormat="1" applyFont="1" applyBorder="1" applyAlignment="1">
      <alignment vertical="center"/>
    </xf>
    <xf numFmtId="167" fontId="20" fillId="0" borderId="62" xfId="0" applyNumberFormat="1" applyFont="1" applyBorder="1" applyAlignment="1">
      <alignment vertical="center"/>
    </xf>
    <xf numFmtId="167" fontId="20" fillId="0" borderId="63" xfId="0" applyNumberFormat="1" applyFont="1" applyBorder="1" applyAlignment="1">
      <alignment vertical="center"/>
    </xf>
    <xf numFmtId="167" fontId="20" fillId="0" borderId="64" xfId="0" applyNumberFormat="1" applyFont="1" applyBorder="1" applyAlignment="1">
      <alignment vertical="center"/>
    </xf>
    <xf numFmtId="167" fontId="1" fillId="0" borderId="39" xfId="0" applyNumberFormat="1" applyFont="1" applyBorder="1" applyAlignment="1" applyProtection="1">
      <alignment vertical="center"/>
      <protection locked="0"/>
    </xf>
    <xf numFmtId="167" fontId="1" fillId="0" borderId="36" xfId="0" applyNumberFormat="1" applyFont="1" applyBorder="1" applyAlignment="1" applyProtection="1">
      <alignment vertical="center"/>
      <protection locked="0"/>
    </xf>
    <xf numFmtId="167" fontId="2" fillId="0" borderId="27" xfId="0" applyNumberFormat="1" applyFont="1" applyBorder="1" applyAlignment="1" applyProtection="1">
      <alignment vertical="center"/>
      <protection locked="0"/>
    </xf>
    <xf numFmtId="167" fontId="1" fillId="0" borderId="6" xfId="0" applyNumberFormat="1" applyFont="1" applyBorder="1" applyAlignment="1" applyProtection="1">
      <alignment vertical="center"/>
      <protection locked="0"/>
    </xf>
    <xf numFmtId="167" fontId="1" fillId="0" borderId="4" xfId="0" applyNumberFormat="1" applyFont="1" applyBorder="1" applyAlignment="1" applyProtection="1">
      <alignment vertical="center"/>
      <protection locked="0"/>
    </xf>
    <xf numFmtId="167" fontId="21" fillId="0" borderId="23" xfId="0" applyNumberFormat="1" applyFont="1" applyBorder="1" applyAlignment="1">
      <alignment vertical="center"/>
    </xf>
    <xf numFmtId="167" fontId="2" fillId="2" borderId="110" xfId="0" applyNumberFormat="1" applyFont="1" applyFill="1" applyBorder="1" applyAlignment="1">
      <alignment vertical="center"/>
    </xf>
    <xf numFmtId="167" fontId="2" fillId="2" borderId="111" xfId="0" applyNumberFormat="1" applyFont="1" applyFill="1" applyBorder="1" applyAlignment="1">
      <alignment vertical="center"/>
    </xf>
    <xf numFmtId="167" fontId="20" fillId="7" borderId="23" xfId="0" applyNumberFormat="1" applyFont="1" applyFill="1" applyBorder="1" applyAlignment="1">
      <alignment vertical="center"/>
    </xf>
    <xf numFmtId="167" fontId="2" fillId="2" borderId="31" xfId="0" applyNumberFormat="1" applyFont="1" applyFill="1" applyBorder="1" applyAlignment="1" applyProtection="1">
      <alignment horizontal="center" vertical="center"/>
      <protection locked="0"/>
    </xf>
    <xf numFmtId="167" fontId="29" fillId="2" borderId="13" xfId="0" applyNumberFormat="1" applyFont="1" applyFill="1" applyBorder="1" applyAlignment="1" applyProtection="1">
      <alignment vertical="center"/>
      <protection locked="0"/>
    </xf>
    <xf numFmtId="167" fontId="2" fillId="2" borderId="39" xfId="0" applyNumberFormat="1" applyFont="1" applyFill="1" applyBorder="1" applyAlignment="1" applyProtection="1">
      <alignment horizontal="center" vertical="center"/>
      <protection locked="0"/>
    </xf>
    <xf numFmtId="167" fontId="20" fillId="7" borderId="30" xfId="0" applyNumberFormat="1" applyFont="1" applyFill="1" applyBorder="1" applyAlignment="1">
      <alignment vertical="center"/>
    </xf>
    <xf numFmtId="167" fontId="3" fillId="0" borderId="0" xfId="0" applyNumberFormat="1" applyFont="1" applyAlignment="1" applyProtection="1">
      <alignment vertical="center"/>
      <protection locked="0"/>
    </xf>
    <xf numFmtId="183" fontId="2" fillId="0" borderId="127" xfId="0" applyNumberFormat="1" applyFont="1" applyBorder="1" applyAlignment="1" applyProtection="1">
      <alignment vertical="center"/>
      <protection locked="0"/>
    </xf>
    <xf numFmtId="167" fontId="51" fillId="0" borderId="0" xfId="0" applyNumberFormat="1" applyFont="1" applyAlignment="1" applyProtection="1">
      <alignment vertical="center"/>
      <protection locked="0"/>
    </xf>
    <xf numFmtId="164" fontId="51" fillId="0" borderId="0" xfId="0" applyNumberFormat="1" applyFont="1" applyAlignment="1" applyProtection="1">
      <alignment vertical="center"/>
      <protection locked="0"/>
    </xf>
    <xf numFmtId="164" fontId="51" fillId="0" borderId="0" xfId="0" applyNumberFormat="1" applyFont="1" applyProtection="1">
      <protection locked="0"/>
    </xf>
    <xf numFmtId="167" fontId="51" fillId="0" borderId="0" xfId="0" applyNumberFormat="1" applyFont="1" applyAlignment="1">
      <alignment vertical="center"/>
    </xf>
    <xf numFmtId="183" fontId="2" fillId="8" borderId="125" xfId="0" applyNumberFormat="1" applyFont="1" applyFill="1" applyBorder="1" applyAlignment="1">
      <alignment vertical="center"/>
    </xf>
    <xf numFmtId="183" fontId="2" fillId="8" borderId="127" xfId="0" applyNumberFormat="1" applyFont="1" applyFill="1" applyBorder="1" applyAlignment="1">
      <alignment vertical="center"/>
    </xf>
    <xf numFmtId="183" fontId="2" fillId="8" borderId="126" xfId="0" applyNumberFormat="1" applyFont="1" applyFill="1" applyBorder="1" applyAlignment="1" applyProtection="1">
      <alignment vertical="center"/>
      <protection locked="0"/>
    </xf>
    <xf numFmtId="183" fontId="2" fillId="8" borderId="124" xfId="0" applyNumberFormat="1" applyFont="1" applyFill="1" applyBorder="1" applyAlignment="1">
      <alignment vertical="center"/>
    </xf>
    <xf numFmtId="167" fontId="1" fillId="8" borderId="104" xfId="0" applyNumberFormat="1" applyFont="1" applyFill="1" applyBorder="1" applyAlignment="1">
      <alignment vertical="center"/>
    </xf>
    <xf numFmtId="167" fontId="1" fillId="8" borderId="10" xfId="0" applyNumberFormat="1" applyFont="1" applyFill="1" applyBorder="1" applyAlignment="1" applyProtection="1">
      <alignment vertical="center"/>
      <protection locked="0"/>
    </xf>
    <xf numFmtId="167" fontId="1" fillId="8" borderId="104" xfId="0" applyNumberFormat="1" applyFont="1" applyFill="1" applyBorder="1" applyAlignment="1" applyProtection="1">
      <alignment vertical="center"/>
      <protection locked="0"/>
    </xf>
    <xf numFmtId="167" fontId="1" fillId="8" borderId="10" xfId="0" applyNumberFormat="1" applyFont="1" applyFill="1" applyBorder="1" applyAlignment="1">
      <alignment vertical="center"/>
    </xf>
    <xf numFmtId="167" fontId="1" fillId="8" borderId="12" xfId="0" applyNumberFormat="1" applyFont="1" applyFill="1" applyBorder="1" applyAlignment="1">
      <alignment vertical="center"/>
    </xf>
    <xf numFmtId="183" fontId="2" fillId="2" borderId="36" xfId="0" applyNumberFormat="1" applyFont="1" applyFill="1" applyBorder="1" applyAlignment="1">
      <alignment vertical="center"/>
    </xf>
    <xf numFmtId="183" fontId="2" fillId="2" borderId="50" xfId="0" applyNumberFormat="1" applyFont="1" applyFill="1" applyBorder="1" applyAlignment="1">
      <alignment vertical="center"/>
    </xf>
    <xf numFmtId="183" fontId="2" fillId="2" borderId="53" xfId="0" applyNumberFormat="1" applyFont="1" applyFill="1" applyBorder="1" applyAlignment="1">
      <alignment vertical="center"/>
    </xf>
    <xf numFmtId="183" fontId="1" fillId="0" borderId="8" xfId="0" applyNumberFormat="1" applyFont="1" applyBorder="1" applyAlignment="1" applyProtection="1">
      <alignment vertical="center"/>
      <protection locked="0"/>
    </xf>
    <xf numFmtId="165" fontId="2" fillId="10" borderId="23" xfId="0" applyNumberFormat="1" applyFont="1" applyFill="1" applyBorder="1" applyAlignment="1">
      <alignment vertical="center"/>
    </xf>
    <xf numFmtId="165" fontId="2" fillId="10" borderId="35" xfId="0" applyNumberFormat="1" applyFont="1" applyFill="1" applyBorder="1" applyAlignment="1">
      <alignment vertical="center"/>
    </xf>
    <xf numFmtId="165" fontId="2" fillId="10" borderId="34" xfId="0" applyNumberFormat="1" applyFont="1" applyFill="1" applyBorder="1" applyAlignment="1">
      <alignment vertical="center"/>
    </xf>
    <xf numFmtId="165" fontId="2" fillId="10" borderId="127" xfId="0" applyNumberFormat="1" applyFont="1" applyFill="1" applyBorder="1" applyAlignment="1">
      <alignment vertical="center"/>
    </xf>
    <xf numFmtId="165" fontId="2" fillId="10" borderId="56" xfId="0" applyNumberFormat="1" applyFont="1" applyFill="1" applyBorder="1" applyAlignment="1" applyProtection="1">
      <alignment vertical="center"/>
      <protection locked="0"/>
    </xf>
    <xf numFmtId="165" fontId="2" fillId="10" borderId="27" xfId="0" applyNumberFormat="1" applyFont="1" applyFill="1" applyBorder="1" applyAlignment="1">
      <alignment vertical="center"/>
    </xf>
    <xf numFmtId="164" fontId="1" fillId="10" borderId="22" xfId="0" applyNumberFormat="1" applyFont="1" applyFill="1" applyBorder="1" applyAlignment="1">
      <alignment vertical="center"/>
    </xf>
    <xf numFmtId="164" fontId="1" fillId="10" borderId="11" xfId="0" applyNumberFormat="1" applyFont="1" applyFill="1" applyBorder="1" applyAlignment="1" applyProtection="1">
      <alignment vertical="center"/>
      <protection locked="0"/>
    </xf>
    <xf numFmtId="164" fontId="1" fillId="10" borderId="22" xfId="0" applyNumberFormat="1" applyFont="1" applyFill="1" applyBorder="1" applyAlignment="1" applyProtection="1">
      <alignment vertical="center"/>
      <protection locked="0"/>
    </xf>
    <xf numFmtId="164" fontId="1" fillId="10" borderId="11" xfId="0" applyNumberFormat="1" applyFont="1" applyFill="1" applyBorder="1" applyAlignment="1">
      <alignment vertical="center"/>
    </xf>
    <xf numFmtId="164" fontId="1" fillId="10" borderId="13" xfId="0" applyNumberFormat="1" applyFont="1" applyFill="1" applyBorder="1" applyAlignment="1">
      <alignment vertical="center"/>
    </xf>
    <xf numFmtId="164" fontId="1" fillId="10" borderId="10" xfId="0" applyNumberFormat="1" applyFont="1" applyFill="1" applyBorder="1" applyAlignment="1">
      <alignment vertical="center"/>
    </xf>
    <xf numFmtId="164" fontId="2" fillId="10" borderId="21" xfId="0" applyNumberFormat="1" applyFont="1" applyFill="1" applyBorder="1" applyAlignment="1" applyProtection="1">
      <alignment vertical="center"/>
      <protection locked="0"/>
    </xf>
    <xf numFmtId="165" fontId="2" fillId="10" borderId="35" xfId="1" applyNumberFormat="1" applyFont="1" applyFill="1" applyBorder="1" applyAlignment="1">
      <alignment vertical="center"/>
    </xf>
    <xf numFmtId="167" fontId="4" fillId="0" borderId="53" xfId="0" applyNumberFormat="1" applyFont="1" applyBorder="1" applyAlignment="1">
      <alignment vertical="center"/>
    </xf>
    <xf numFmtId="164" fontId="16" fillId="2" borderId="78" xfId="0" applyNumberFormat="1" applyFont="1" applyFill="1" applyBorder="1" applyAlignment="1" applyProtection="1">
      <alignment horizontal="center" vertical="center"/>
      <protection locked="0"/>
    </xf>
    <xf numFmtId="164" fontId="16" fillId="2" borderId="72" xfId="0" applyNumberFormat="1" applyFont="1" applyFill="1" applyBorder="1" applyAlignment="1" applyProtection="1">
      <alignment horizontal="center" vertical="center"/>
      <protection locked="0"/>
    </xf>
    <xf numFmtId="164" fontId="16" fillId="2" borderId="73" xfId="0" applyNumberFormat="1" applyFont="1" applyFill="1" applyBorder="1" applyAlignment="1" applyProtection="1">
      <alignment horizontal="center" vertical="center"/>
      <protection locked="0"/>
    </xf>
    <xf numFmtId="164" fontId="16" fillId="2" borderId="52" xfId="0" applyNumberFormat="1" applyFont="1" applyFill="1" applyBorder="1" applyAlignment="1" applyProtection="1">
      <alignment horizontal="center" vertical="center"/>
      <protection locked="0"/>
    </xf>
    <xf numFmtId="164" fontId="16" fillId="2" borderId="38" xfId="0" applyNumberFormat="1" applyFont="1" applyFill="1" applyBorder="1" applyAlignment="1" applyProtection="1">
      <alignment horizontal="center" vertical="center"/>
      <protection locked="0"/>
    </xf>
    <xf numFmtId="164" fontId="16" fillId="2" borderId="76" xfId="0" applyNumberFormat="1" applyFont="1" applyFill="1" applyBorder="1" applyAlignment="1" applyProtection="1">
      <alignment horizontal="center" vertical="center"/>
      <protection locked="0"/>
    </xf>
    <xf numFmtId="164" fontId="16" fillId="0" borderId="0" xfId="0" applyNumberFormat="1" applyFont="1" applyAlignment="1" applyProtection="1">
      <alignment horizontal="left" vertical="center"/>
      <protection locked="0"/>
    </xf>
    <xf numFmtId="164" fontId="14" fillId="0" borderId="0" xfId="0" applyNumberFormat="1" applyFont="1" applyAlignment="1" applyProtection="1">
      <alignment horizontal="center" vertical="center"/>
      <protection locked="0"/>
    </xf>
    <xf numFmtId="164" fontId="16" fillId="0" borderId="0" xfId="0" applyNumberFormat="1" applyFont="1" applyAlignment="1" applyProtection="1">
      <alignment horizontal="center" vertical="center"/>
      <protection locked="0"/>
    </xf>
    <xf numFmtId="14" fontId="14" fillId="0" borderId="0" xfId="0" applyNumberFormat="1" applyFont="1" applyAlignment="1" applyProtection="1">
      <alignment horizontal="center" vertical="center"/>
      <protection locked="0"/>
    </xf>
    <xf numFmtId="164" fontId="3" fillId="2" borderId="78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59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9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3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164" fontId="17" fillId="0" borderId="0" xfId="0" applyNumberFormat="1" applyFont="1" applyAlignment="1" applyProtection="1">
      <alignment horizontal="center" vertical="center"/>
      <protection locked="0"/>
    </xf>
    <xf numFmtId="14" fontId="14" fillId="0" borderId="38" xfId="0" applyNumberFormat="1" applyFont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 applyProtection="1">
      <alignment horizontal="left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4" fontId="18" fillId="2" borderId="7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2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164" fontId="25" fillId="2" borderId="9" xfId="0" applyNumberFormat="1" applyFont="1" applyFill="1" applyBorder="1" applyAlignment="1" applyProtection="1">
      <alignment horizontal="center" vertical="center" wrapText="1"/>
      <protection locked="0"/>
    </xf>
    <xf numFmtId="164" fontId="25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25" fillId="2" borderId="4" xfId="0" applyNumberFormat="1" applyFont="1" applyFill="1" applyBorder="1" applyAlignment="1" applyProtection="1">
      <alignment horizontal="center" vertical="center" wrapText="1"/>
      <protection locked="0"/>
    </xf>
    <xf numFmtId="164" fontId="25" fillId="2" borderId="6" xfId="0" applyNumberFormat="1" applyFont="1" applyFill="1" applyBorder="1" applyAlignment="1" applyProtection="1">
      <alignment horizontal="center" vertical="center" wrapText="1"/>
      <protection locked="0"/>
    </xf>
    <xf numFmtId="164" fontId="25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25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72" xfId="0" applyNumberFormat="1" applyFont="1" applyFill="1" applyBorder="1" applyAlignment="1" applyProtection="1">
      <alignment horizontal="center" vertical="center"/>
      <protection locked="0"/>
    </xf>
    <xf numFmtId="164" fontId="10" fillId="2" borderId="73" xfId="0" applyNumberFormat="1" applyFont="1" applyFill="1" applyBorder="1" applyAlignment="1" applyProtection="1">
      <alignment horizontal="center" vertical="center"/>
      <protection locked="0"/>
    </xf>
    <xf numFmtId="164" fontId="10" fillId="2" borderId="5" xfId="0" applyNumberFormat="1" applyFont="1" applyFill="1" applyBorder="1" applyAlignment="1" applyProtection="1">
      <alignment horizontal="center" vertical="center"/>
      <protection locked="0"/>
    </xf>
    <xf numFmtId="164" fontId="10" fillId="2" borderId="74" xfId="0" applyNumberFormat="1" applyFont="1" applyFill="1" applyBorder="1" applyAlignment="1" applyProtection="1">
      <alignment horizontal="center" vertical="center"/>
      <protection locked="0"/>
    </xf>
    <xf numFmtId="164" fontId="18" fillId="2" borderId="5" xfId="0" applyNumberFormat="1" applyFont="1" applyFill="1" applyBorder="1" applyAlignment="1" applyProtection="1">
      <alignment horizontal="center" vertical="center"/>
      <protection locked="0"/>
    </xf>
    <xf numFmtId="164" fontId="18" fillId="2" borderId="74" xfId="0" applyNumberFormat="1" applyFont="1" applyFill="1" applyBorder="1" applyAlignment="1" applyProtection="1">
      <alignment horizontal="center" vertical="center"/>
      <protection locked="0"/>
    </xf>
    <xf numFmtId="164" fontId="25" fillId="2" borderId="133" xfId="0" applyNumberFormat="1" applyFont="1" applyFill="1" applyBorder="1" applyAlignment="1" applyProtection="1">
      <alignment horizontal="center" vertical="center" textRotation="90" wrapText="1"/>
      <protection locked="0"/>
    </xf>
    <xf numFmtId="164" fontId="25" fillId="2" borderId="12" xfId="0" applyNumberFormat="1" applyFont="1" applyFill="1" applyBorder="1" applyAlignment="1" applyProtection="1">
      <alignment horizontal="center" vertical="center" textRotation="90" wrapText="1"/>
      <protection locked="0"/>
    </xf>
    <xf numFmtId="167" fontId="25" fillId="2" borderId="12" xfId="0" applyNumberFormat="1" applyFont="1" applyFill="1" applyBorder="1" applyAlignment="1" applyProtection="1">
      <alignment horizontal="center" vertical="center" textRotation="90" wrapText="1"/>
      <protection locked="0"/>
    </xf>
    <xf numFmtId="164" fontId="18" fillId="2" borderId="82" xfId="0" applyNumberFormat="1" applyFont="1" applyFill="1" applyBorder="1" applyAlignment="1" applyProtection="1">
      <alignment horizontal="center" vertical="center" wrapText="1"/>
      <protection locked="0"/>
    </xf>
    <xf numFmtId="164" fontId="18" fillId="2" borderId="81" xfId="0" applyNumberFormat="1" applyFont="1" applyFill="1" applyBorder="1" applyAlignment="1" applyProtection="1">
      <alignment horizontal="center" vertical="center" wrapText="1"/>
      <protection locked="0"/>
    </xf>
    <xf numFmtId="164" fontId="18" fillId="2" borderId="89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68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69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70" xfId="0" applyNumberFormat="1" applyFont="1" applyFill="1" applyBorder="1" applyAlignment="1" applyProtection="1">
      <alignment horizontal="center" vertical="center" wrapText="1"/>
      <protection locked="0"/>
    </xf>
    <xf numFmtId="164" fontId="25" fillId="2" borderId="133" xfId="0" applyNumberFormat="1" applyFont="1" applyFill="1" applyBorder="1" applyAlignment="1" applyProtection="1">
      <alignment horizontal="center" vertical="center" wrapText="1"/>
      <protection locked="0"/>
    </xf>
    <xf numFmtId="164" fontId="25" fillId="2" borderId="12" xfId="0" applyNumberFormat="1" applyFont="1" applyFill="1" applyBorder="1" applyAlignment="1" applyProtection="1">
      <alignment horizontal="center" vertical="center" wrapText="1"/>
      <protection locked="0"/>
    </xf>
    <xf numFmtId="167" fontId="25" fillId="2" borderId="133" xfId="0" applyNumberFormat="1" applyFont="1" applyFill="1" applyBorder="1" applyAlignment="1" applyProtection="1">
      <alignment horizontal="center" vertical="center" textRotation="90" wrapText="1"/>
      <protection locked="0"/>
    </xf>
    <xf numFmtId="167" fontId="25" fillId="2" borderId="87" xfId="0" applyNumberFormat="1" applyFont="1" applyFill="1" applyBorder="1" applyAlignment="1" applyProtection="1">
      <alignment horizontal="center" vertical="center" textRotation="90" wrapText="1"/>
      <protection locked="0"/>
    </xf>
    <xf numFmtId="167" fontId="25" fillId="2" borderId="13" xfId="0" applyNumberFormat="1" applyFont="1" applyFill="1" applyBorder="1" applyAlignment="1" applyProtection="1">
      <alignment horizontal="center" vertical="center" textRotation="90" wrapText="1"/>
      <protection locked="0"/>
    </xf>
    <xf numFmtId="164" fontId="25" fillId="2" borderId="133" xfId="0" applyNumberFormat="1" applyFont="1" applyFill="1" applyBorder="1" applyAlignment="1" applyProtection="1">
      <alignment horizontal="center" vertical="center"/>
      <protection locked="0"/>
    </xf>
    <xf numFmtId="164" fontId="25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2" borderId="136" xfId="0" applyFont="1" applyFill="1" applyBorder="1" applyAlignment="1" applyProtection="1">
      <alignment horizontal="center" vertical="center" wrapText="1"/>
      <protection locked="0"/>
    </xf>
    <xf numFmtId="0" fontId="3" fillId="2" borderId="16" xfId="0" applyFont="1" applyFill="1" applyBorder="1" applyAlignment="1" applyProtection="1">
      <alignment horizontal="center" vertical="center" wrapText="1"/>
      <protection locked="0"/>
    </xf>
    <xf numFmtId="0" fontId="10" fillId="2" borderId="135" xfId="0" applyFont="1" applyFill="1" applyBorder="1" applyAlignment="1" applyProtection="1">
      <alignment horizontal="center" vertical="center" wrapText="1"/>
      <protection locked="0"/>
    </xf>
    <xf numFmtId="0" fontId="10" fillId="2" borderId="133" xfId="0" applyFont="1" applyFill="1" applyBorder="1" applyAlignment="1" applyProtection="1">
      <alignment horizontal="center" vertical="center" wrapText="1"/>
      <protection locked="0"/>
    </xf>
    <xf numFmtId="0" fontId="10" fillId="2" borderId="31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87" xfId="0" applyFont="1" applyFill="1" applyBorder="1" applyAlignment="1" applyProtection="1">
      <alignment horizontal="center" vertical="center" textRotation="90" wrapText="1"/>
      <protection locked="0"/>
    </xf>
    <xf numFmtId="0" fontId="10" fillId="2" borderId="13" xfId="0" applyFont="1" applyFill="1" applyBorder="1" applyAlignment="1" applyProtection="1">
      <alignment horizontal="center" vertical="center" textRotation="90" wrapText="1"/>
      <protection locked="0"/>
    </xf>
    <xf numFmtId="0" fontId="10" fillId="2" borderId="134" xfId="0" applyFont="1" applyFill="1" applyBorder="1" applyAlignment="1" applyProtection="1">
      <alignment horizontal="center" vertical="center" textRotation="90" wrapText="1"/>
      <protection locked="0"/>
    </xf>
    <xf numFmtId="0" fontId="10" fillId="2" borderId="79" xfId="0" applyFont="1" applyFill="1" applyBorder="1" applyAlignment="1" applyProtection="1">
      <alignment horizontal="center" vertical="center" textRotation="90" wrapText="1"/>
      <protection locked="0"/>
    </xf>
    <xf numFmtId="0" fontId="10" fillId="2" borderId="31" xfId="0" applyFont="1" applyFill="1" applyBorder="1" applyAlignment="1" applyProtection="1">
      <alignment horizontal="center" vertical="center" textRotation="90" wrapText="1"/>
      <protection locked="0"/>
    </xf>
    <xf numFmtId="0" fontId="10" fillId="2" borderId="12" xfId="0" applyFont="1" applyFill="1" applyBorder="1" applyAlignment="1" applyProtection="1">
      <alignment horizontal="center" vertical="center" textRotation="90" wrapText="1"/>
      <protection locked="0"/>
    </xf>
    <xf numFmtId="0" fontId="10" fillId="2" borderId="77" xfId="0" applyFont="1" applyFill="1" applyBorder="1" applyAlignment="1" applyProtection="1">
      <alignment horizontal="center" vertical="center" textRotation="90" wrapText="1"/>
      <protection locked="0"/>
    </xf>
    <xf numFmtId="0" fontId="10" fillId="2" borderId="21" xfId="0" applyFont="1" applyFill="1" applyBorder="1" applyAlignment="1" applyProtection="1">
      <alignment horizontal="center" vertical="center" textRotation="90" wrapText="1"/>
      <protection locked="0"/>
    </xf>
    <xf numFmtId="0" fontId="10" fillId="2" borderId="11" xfId="0" applyFont="1" applyFill="1" applyBorder="1" applyAlignment="1" applyProtection="1">
      <alignment horizontal="center" vertical="center" textRotation="90" wrapText="1"/>
      <protection locked="0"/>
    </xf>
    <xf numFmtId="0" fontId="10" fillId="2" borderId="90" xfId="0" applyFont="1" applyFill="1" applyBorder="1" applyAlignment="1" applyProtection="1">
      <alignment horizontal="center" vertical="center" textRotation="90" wrapText="1"/>
      <protection locked="0"/>
    </xf>
    <xf numFmtId="0" fontId="10" fillId="2" borderId="8" xfId="0" applyFont="1" applyFill="1" applyBorder="1" applyAlignment="1" applyProtection="1">
      <alignment horizontal="center" vertical="center" textRotation="90" wrapText="1"/>
      <protection locked="0"/>
    </xf>
    <xf numFmtId="0" fontId="10" fillId="2" borderId="105" xfId="0" applyFont="1" applyFill="1" applyBorder="1" applyAlignment="1" applyProtection="1">
      <alignment horizontal="center" vertical="center" textRotation="90" wrapText="1"/>
      <protection locked="0"/>
    </xf>
    <xf numFmtId="0" fontId="10" fillId="2" borderId="10" xfId="0" applyFont="1" applyFill="1" applyBorder="1" applyAlignment="1" applyProtection="1">
      <alignment horizontal="center" vertical="center" textRotation="90" wrapText="1"/>
      <protection locked="0"/>
    </xf>
  </cellXfs>
  <cellStyles count="13">
    <cellStyle name="Normal_Year_08" xfId="1" xr:uid="{00000000-0005-0000-0000-000000000000}"/>
    <cellStyle name="S0" xfId="2" xr:uid="{00000000-0005-0000-0000-000001000000}"/>
    <cellStyle name="S1" xfId="3" xr:uid="{00000000-0005-0000-0000-000002000000}"/>
    <cellStyle name="S10" xfId="4" xr:uid="{00000000-0005-0000-0000-000003000000}"/>
    <cellStyle name="S2" xfId="5" xr:uid="{00000000-0005-0000-0000-000004000000}"/>
    <cellStyle name="S3" xfId="6" xr:uid="{00000000-0005-0000-0000-000005000000}"/>
    <cellStyle name="S4" xfId="7" xr:uid="{00000000-0005-0000-0000-000006000000}"/>
    <cellStyle name="S5" xfId="8" xr:uid="{00000000-0005-0000-0000-000007000000}"/>
    <cellStyle name="S6" xfId="9" xr:uid="{00000000-0005-0000-0000-000008000000}"/>
    <cellStyle name="S7" xfId="10" xr:uid="{00000000-0005-0000-0000-000009000000}"/>
    <cellStyle name="S8" xfId="11" xr:uid="{00000000-0005-0000-0000-00000A000000}"/>
    <cellStyle name="S9" xfId="12" xr:uid="{00000000-0005-0000-0000-00000B000000}"/>
    <cellStyle name="Нормален" xfId="0" builtinId="0"/>
  </cellStyles>
  <dxfs count="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abSelected="1" workbookViewId="0">
      <selection activeCell="C6" sqref="C6"/>
    </sheetView>
  </sheetViews>
  <sheetFormatPr defaultRowHeight="15" x14ac:dyDescent="0.25"/>
  <cols>
    <col min="1" max="1" width="39.140625" bestFit="1" customWidth="1"/>
    <col min="2" max="2" width="44.28515625" bestFit="1" customWidth="1"/>
  </cols>
  <sheetData>
    <row r="1" spans="1:2" x14ac:dyDescent="0.25">
      <c r="A1" s="3" t="s">
        <v>445</v>
      </c>
      <c r="B1" s="4">
        <v>111111</v>
      </c>
    </row>
    <row r="2" spans="1:2" x14ac:dyDescent="0.25">
      <c r="A2" s="3" t="s">
        <v>446</v>
      </c>
      <c r="B2" s="4">
        <v>111111</v>
      </c>
    </row>
    <row r="3" spans="1:2" x14ac:dyDescent="0.25">
      <c r="A3" s="3" t="s">
        <v>447</v>
      </c>
      <c r="B3" s="4">
        <v>111111</v>
      </c>
    </row>
    <row r="4" spans="1:2" x14ac:dyDescent="0.25">
      <c r="A4" s="3" t="s">
        <v>448</v>
      </c>
      <c r="B4" s="5">
        <v>45657</v>
      </c>
    </row>
    <row r="5" spans="1:2" x14ac:dyDescent="0.25">
      <c r="A5" s="3" t="s">
        <v>450</v>
      </c>
      <c r="B5" s="4">
        <v>111111</v>
      </c>
    </row>
    <row r="6" spans="1:2" x14ac:dyDescent="0.25">
      <c r="A6" s="3" t="s">
        <v>451</v>
      </c>
      <c r="B6" s="4">
        <v>111111</v>
      </c>
    </row>
    <row r="7" spans="1:2" x14ac:dyDescent="0.25">
      <c r="A7" s="3" t="s">
        <v>449</v>
      </c>
      <c r="B7" s="5">
        <v>45699</v>
      </c>
    </row>
  </sheetData>
  <phoneticPr fontId="11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H277"/>
  <sheetViews>
    <sheetView showGridLines="0" zoomScale="124" zoomScaleNormal="124" workbookViewId="0">
      <selection activeCell="B2" sqref="B2"/>
    </sheetView>
  </sheetViews>
  <sheetFormatPr defaultColWidth="6.7109375" defaultRowHeight="12.75" x14ac:dyDescent="0.2"/>
  <cols>
    <col min="1" max="1" width="1.28515625" style="1" customWidth="1"/>
    <col min="2" max="2" width="28.85546875" style="1" customWidth="1"/>
    <col min="3" max="3" width="4.42578125" style="1" customWidth="1"/>
    <col min="4" max="4" width="12.5703125" style="1" customWidth="1"/>
    <col min="5" max="5" width="6.28515625" style="1" customWidth="1"/>
    <col min="6" max="6" width="28.42578125" style="1" customWidth="1"/>
    <col min="7" max="7" width="3.7109375" style="1" customWidth="1"/>
    <col min="8" max="8" width="12.5703125" style="1" customWidth="1"/>
    <col min="9" max="9" width="6.28515625" style="1" customWidth="1"/>
    <col min="10" max="10" width="12.42578125" style="1" customWidth="1"/>
    <col min="11" max="11" width="10.28515625" style="1" customWidth="1"/>
    <col min="12" max="12" width="12.5703125" style="1" customWidth="1"/>
    <col min="13" max="242" width="6.7109375" style="1"/>
    <col min="243" max="16384" width="6.7109375" style="2"/>
  </cols>
  <sheetData>
    <row r="1" spans="1:242" s="15" customFormat="1" ht="13.5" x14ac:dyDescent="0.25">
      <c r="A1" s="94" t="s">
        <v>476</v>
      </c>
      <c r="B1" s="13"/>
      <c r="C1" s="13"/>
      <c r="D1" s="13"/>
      <c r="E1" s="13"/>
      <c r="F1" s="13"/>
      <c r="G1" s="95" t="s">
        <v>457</v>
      </c>
      <c r="H1" s="640">
        <f>bulstat</f>
        <v>111111</v>
      </c>
      <c r="I1" s="640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</row>
    <row r="2" spans="1:242" s="15" customFormat="1" ht="15.75" x14ac:dyDescent="0.25">
      <c r="A2" s="47"/>
      <c r="B2" s="520"/>
      <c r="C2" s="13"/>
      <c r="D2" s="13"/>
      <c r="E2" s="13"/>
      <c r="F2" s="13"/>
      <c r="G2" s="14"/>
      <c r="H2" s="471"/>
      <c r="I2" s="471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</row>
    <row r="3" spans="1:242" s="15" customFormat="1" ht="15.75" x14ac:dyDescent="0.25">
      <c r="A3" s="47"/>
      <c r="B3" s="13"/>
      <c r="C3" s="13"/>
      <c r="D3" s="13"/>
      <c r="E3" s="13"/>
      <c r="F3" s="13"/>
      <c r="G3" s="14"/>
      <c r="H3" s="471"/>
      <c r="I3" s="471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</row>
    <row r="4" spans="1:242" s="15" customFormat="1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</row>
    <row r="5" spans="1:242" s="15" customFormat="1" ht="12.75" customHeight="1" x14ac:dyDescent="0.2">
      <c r="A5" s="13" t="s">
        <v>111</v>
      </c>
      <c r="B5" s="641">
        <f>_ime1</f>
        <v>111111</v>
      </c>
      <c r="C5" s="641"/>
      <c r="D5" s="641"/>
      <c r="E5" s="641"/>
      <c r="F5" s="641"/>
      <c r="G5" s="641"/>
      <c r="H5" s="641"/>
      <c r="I5" s="641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</row>
    <row r="6" spans="1:242" s="15" customFormat="1" ht="12.75" customHeight="1" x14ac:dyDescent="0.2">
      <c r="A6" s="13"/>
      <c r="B6" s="642">
        <f>adres</f>
        <v>111111</v>
      </c>
      <c r="C6" s="642"/>
      <c r="D6" s="642"/>
      <c r="E6" s="642"/>
      <c r="F6" s="642"/>
      <c r="G6" s="642"/>
      <c r="H6" s="642"/>
      <c r="I6" s="642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</row>
    <row r="7" spans="1:242" s="15" customFormat="1" ht="12.75" customHeight="1" x14ac:dyDescent="0.2">
      <c r="A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</row>
    <row r="8" spans="1:242" s="15" customFormat="1" ht="12.75" customHeight="1" x14ac:dyDescent="0.2">
      <c r="A8" s="13"/>
      <c r="B8" s="472"/>
      <c r="C8" s="16"/>
      <c r="D8" s="16"/>
      <c r="E8" s="16"/>
      <c r="F8" s="16"/>
      <c r="G8" s="16"/>
      <c r="H8" s="16"/>
      <c r="I8" s="16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</row>
    <row r="9" spans="1:242" s="15" customFormat="1" ht="15" customHeight="1" x14ac:dyDescent="0.2">
      <c r="A9" s="13"/>
      <c r="B9" s="641" t="s">
        <v>114</v>
      </c>
      <c r="C9" s="641"/>
      <c r="D9" s="641"/>
      <c r="E9" s="641"/>
      <c r="F9" s="641"/>
      <c r="G9" s="641"/>
      <c r="H9" s="641"/>
      <c r="I9" s="641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</row>
    <row r="10" spans="1:242" s="15" customFormat="1" ht="12.75" customHeight="1" x14ac:dyDescent="0.2">
      <c r="A10" s="13"/>
      <c r="B10" s="642" t="s">
        <v>112</v>
      </c>
      <c r="C10" s="642"/>
      <c r="D10" s="642"/>
      <c r="E10" s="642"/>
      <c r="F10" s="642"/>
      <c r="G10" s="642"/>
      <c r="H10" s="642"/>
      <c r="I10" s="642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</row>
    <row r="11" spans="1:242" s="15" customFormat="1" ht="12.75" customHeight="1" x14ac:dyDescent="0.2">
      <c r="A11" s="13"/>
      <c r="B11" s="643">
        <f>data1</f>
        <v>45657</v>
      </c>
      <c r="C11" s="643"/>
      <c r="D11" s="643"/>
      <c r="E11" s="643"/>
      <c r="F11" s="643"/>
      <c r="G11" s="643"/>
      <c r="H11" s="643"/>
      <c r="I11" s="64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</row>
    <row r="12" spans="1:242" s="15" customFormat="1" ht="12.75" customHeight="1" thickBot="1" x14ac:dyDescent="0.25">
      <c r="A12" s="13"/>
      <c r="B12" s="17"/>
      <c r="C12" s="16"/>
      <c r="D12" s="16"/>
      <c r="E12" s="18"/>
      <c r="F12" s="19"/>
      <c r="G12" s="16"/>
      <c r="H12" s="16"/>
      <c r="I12" s="16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</row>
    <row r="13" spans="1:242" s="15" customFormat="1" ht="12.75" customHeight="1" thickTop="1" x14ac:dyDescent="0.2">
      <c r="A13" s="13"/>
      <c r="B13" s="634" t="s">
        <v>113</v>
      </c>
      <c r="C13" s="635"/>
      <c r="D13" s="635"/>
      <c r="E13" s="636"/>
      <c r="F13" s="634" t="s">
        <v>324</v>
      </c>
      <c r="G13" s="635"/>
      <c r="H13" s="635"/>
      <c r="I13" s="636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</row>
    <row r="14" spans="1:242" s="15" customFormat="1" ht="12.75" customHeight="1" thickBot="1" x14ac:dyDescent="0.25">
      <c r="A14" s="13"/>
      <c r="B14" s="637"/>
      <c r="C14" s="638"/>
      <c r="D14" s="638"/>
      <c r="E14" s="639"/>
      <c r="F14" s="637"/>
      <c r="G14" s="638"/>
      <c r="H14" s="638"/>
      <c r="I14" s="639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</row>
    <row r="15" spans="1:242" ht="12.75" customHeight="1" thickTop="1" x14ac:dyDescent="0.2">
      <c r="B15" s="342"/>
      <c r="C15" s="473" t="s">
        <v>325</v>
      </c>
      <c r="D15" s="251" t="s">
        <v>517</v>
      </c>
      <c r="E15" s="61"/>
      <c r="F15" s="60"/>
      <c r="G15" s="473" t="s">
        <v>325</v>
      </c>
      <c r="H15" s="251" t="str">
        <f>D15</f>
        <v>Суми</v>
      </c>
      <c r="I15" s="61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</row>
    <row r="16" spans="1:242" ht="12.75" customHeight="1" x14ac:dyDescent="0.2">
      <c r="B16" s="342" t="s">
        <v>327</v>
      </c>
      <c r="C16" s="473" t="s">
        <v>328</v>
      </c>
      <c r="D16" s="252" t="s">
        <v>523</v>
      </c>
      <c r="E16" s="62" t="s">
        <v>520</v>
      </c>
      <c r="F16" s="60" t="s">
        <v>327</v>
      </c>
      <c r="G16" s="473" t="s">
        <v>328</v>
      </c>
      <c r="H16" s="252" t="str">
        <f>D16</f>
        <v>2024 г</v>
      </c>
      <c r="I16" s="62" t="str">
        <f>E16</f>
        <v>хил</v>
      </c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</row>
    <row r="17" spans="2:242" ht="12.75" customHeight="1" x14ac:dyDescent="0.2">
      <c r="B17" s="178"/>
      <c r="C17" s="474" t="s">
        <v>329</v>
      </c>
      <c r="D17" s="253" t="s">
        <v>519</v>
      </c>
      <c r="E17" s="179" t="s">
        <v>519</v>
      </c>
      <c r="F17" s="180"/>
      <c r="G17" s="475" t="s">
        <v>329</v>
      </c>
      <c r="H17" s="253" t="s">
        <v>519</v>
      </c>
      <c r="I17" s="179" t="str">
        <f>E17</f>
        <v>лв</v>
      </c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</row>
    <row r="18" spans="2:242" ht="10.5" customHeight="1" x14ac:dyDescent="0.2">
      <c r="B18" s="181" t="s">
        <v>477</v>
      </c>
      <c r="C18" s="254"/>
      <c r="D18" s="254">
        <v>1</v>
      </c>
      <c r="E18" s="184">
        <v>2</v>
      </c>
      <c r="F18" s="181" t="s">
        <v>477</v>
      </c>
      <c r="G18" s="254"/>
      <c r="H18" s="254">
        <v>1</v>
      </c>
      <c r="I18" s="184">
        <v>2</v>
      </c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</row>
    <row r="19" spans="2:242" ht="12.75" customHeight="1" x14ac:dyDescent="0.2">
      <c r="B19" s="165" t="s">
        <v>459</v>
      </c>
      <c r="C19" s="227"/>
      <c r="D19" s="389"/>
      <c r="E19" s="476"/>
      <c r="F19" s="477" t="s">
        <v>330</v>
      </c>
      <c r="G19" s="230"/>
      <c r="H19" s="392"/>
      <c r="I19" s="478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</row>
    <row r="20" spans="2:242" ht="12.75" customHeight="1" x14ac:dyDescent="0.2">
      <c r="B20" s="479" t="s">
        <v>458</v>
      </c>
      <c r="C20" s="228" t="s">
        <v>38</v>
      </c>
      <c r="D20" s="390"/>
      <c r="E20" s="480"/>
      <c r="F20" s="34" t="s">
        <v>200</v>
      </c>
      <c r="G20" s="247" t="s">
        <v>247</v>
      </c>
      <c r="H20" s="541">
        <v>0</v>
      </c>
      <c r="I20" s="481">
        <f>I21+I24</f>
        <v>0</v>
      </c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</row>
    <row r="21" spans="2:242" ht="12.75" customHeight="1" x14ac:dyDescent="0.2">
      <c r="B21" s="482" t="s">
        <v>498</v>
      </c>
      <c r="C21" s="229"/>
      <c r="D21" s="391"/>
      <c r="E21" s="483"/>
      <c r="F21" s="42" t="s">
        <v>26</v>
      </c>
      <c r="G21" s="234" t="s">
        <v>22</v>
      </c>
      <c r="H21" s="540">
        <v>0</v>
      </c>
      <c r="I21" s="483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</row>
    <row r="22" spans="2:242" ht="12.75" customHeight="1" x14ac:dyDescent="0.2">
      <c r="B22" s="343" t="s">
        <v>452</v>
      </c>
      <c r="C22" s="230"/>
      <c r="D22" s="392"/>
      <c r="E22" s="478"/>
      <c r="F22" s="332" t="s">
        <v>27</v>
      </c>
      <c r="G22" s="234" t="s">
        <v>23</v>
      </c>
      <c r="H22" s="397"/>
      <c r="I22" s="483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</row>
    <row r="23" spans="2:242" ht="12.75" customHeight="1" x14ac:dyDescent="0.2">
      <c r="B23" s="344" t="s">
        <v>331</v>
      </c>
      <c r="C23" s="231" t="s">
        <v>39</v>
      </c>
      <c r="D23" s="393"/>
      <c r="E23" s="484"/>
      <c r="F23" s="332" t="s">
        <v>28</v>
      </c>
      <c r="G23" s="234" t="s">
        <v>24</v>
      </c>
      <c r="H23" s="397"/>
      <c r="I23" s="483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</row>
    <row r="24" spans="2:242" ht="12.75" customHeight="1" x14ac:dyDescent="0.2">
      <c r="B24" s="43" t="s">
        <v>481</v>
      </c>
      <c r="C24" s="232"/>
      <c r="D24" s="394"/>
      <c r="E24" s="485"/>
      <c r="F24" s="42" t="s">
        <v>29</v>
      </c>
      <c r="G24" s="234" t="s">
        <v>25</v>
      </c>
      <c r="H24" s="397"/>
      <c r="I24" s="483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</row>
    <row r="25" spans="2:242" ht="12.75" customHeight="1" x14ac:dyDescent="0.2">
      <c r="B25" s="161" t="s">
        <v>482</v>
      </c>
      <c r="C25" s="233"/>
      <c r="D25" s="395"/>
      <c r="E25" s="476"/>
      <c r="F25" s="20" t="s">
        <v>201</v>
      </c>
      <c r="G25" s="241" t="s">
        <v>248</v>
      </c>
      <c r="H25" s="406"/>
      <c r="I25" s="484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</row>
    <row r="26" spans="2:242" ht="12.75" customHeight="1" x14ac:dyDescent="0.2">
      <c r="B26" s="44" t="s">
        <v>303</v>
      </c>
      <c r="C26" s="234" t="s">
        <v>40</v>
      </c>
      <c r="D26" s="396">
        <f>4786.83-4786.83</f>
        <v>0</v>
      </c>
      <c r="E26" s="486"/>
      <c r="F26" s="21" t="s">
        <v>202</v>
      </c>
      <c r="G26" s="236"/>
      <c r="H26" s="399"/>
      <c r="I26" s="485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</row>
    <row r="27" spans="2:242" ht="12.75" customHeight="1" x14ac:dyDescent="0.2">
      <c r="B27" s="332" t="s">
        <v>304</v>
      </c>
      <c r="C27" s="234" t="s">
        <v>307</v>
      </c>
      <c r="D27" s="397"/>
      <c r="E27" s="483"/>
      <c r="F27" s="23" t="s">
        <v>30</v>
      </c>
      <c r="G27" s="228" t="s">
        <v>249</v>
      </c>
      <c r="H27" s="396"/>
      <c r="I27" s="486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</row>
    <row r="28" spans="2:242" ht="12.75" customHeight="1" x14ac:dyDescent="0.2">
      <c r="B28" s="332" t="s">
        <v>305</v>
      </c>
      <c r="C28" s="234" t="s">
        <v>308</v>
      </c>
      <c r="D28" s="397"/>
      <c r="E28" s="483"/>
      <c r="F28" s="332" t="s">
        <v>34</v>
      </c>
      <c r="G28" s="234" t="s">
        <v>31</v>
      </c>
      <c r="H28" s="397"/>
      <c r="I28" s="483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</row>
    <row r="29" spans="2:242" ht="12.75" customHeight="1" x14ac:dyDescent="0.2">
      <c r="B29" s="332" t="s">
        <v>306</v>
      </c>
      <c r="C29" s="234" t="s">
        <v>309</v>
      </c>
      <c r="D29" s="397"/>
      <c r="E29" s="483"/>
      <c r="F29" s="34" t="s">
        <v>203</v>
      </c>
      <c r="G29" s="239"/>
      <c r="H29" s="410"/>
      <c r="I29" s="487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</row>
    <row r="30" spans="2:242" ht="12.75" customHeight="1" x14ac:dyDescent="0.2">
      <c r="B30" s="332" t="s">
        <v>312</v>
      </c>
      <c r="C30" s="234" t="s">
        <v>313</v>
      </c>
      <c r="D30" s="397"/>
      <c r="E30" s="483"/>
      <c r="F30" s="488" t="s">
        <v>333</v>
      </c>
      <c r="G30" s="231" t="s">
        <v>250</v>
      </c>
      <c r="H30" s="539">
        <v>0</v>
      </c>
      <c r="I30" s="484">
        <v>0</v>
      </c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</row>
    <row r="31" spans="2:242" ht="12.75" customHeight="1" x14ac:dyDescent="0.2">
      <c r="B31" s="161" t="s">
        <v>332</v>
      </c>
      <c r="C31" s="334" t="s">
        <v>41</v>
      </c>
      <c r="D31" s="398"/>
      <c r="E31" s="489"/>
      <c r="F31" s="25" t="s">
        <v>33</v>
      </c>
      <c r="G31" s="232"/>
      <c r="H31" s="399"/>
      <c r="I31" s="485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</row>
    <row r="32" spans="2:242" ht="12.75" customHeight="1" x14ac:dyDescent="0.2">
      <c r="B32" s="167" t="s">
        <v>460</v>
      </c>
      <c r="C32" s="232"/>
      <c r="D32" s="399"/>
      <c r="E32" s="485"/>
      <c r="F32" s="26" t="s">
        <v>32</v>
      </c>
      <c r="G32" s="234" t="s">
        <v>251</v>
      </c>
      <c r="H32" s="396"/>
      <c r="I32" s="486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</row>
    <row r="33" spans="2:242" ht="12.75" customHeight="1" x14ac:dyDescent="0.2">
      <c r="B33" s="160" t="s">
        <v>461</v>
      </c>
      <c r="C33" s="234" t="s">
        <v>42</v>
      </c>
      <c r="D33" s="396"/>
      <c r="E33" s="486"/>
      <c r="F33" s="35" t="s">
        <v>334</v>
      </c>
      <c r="G33" s="239" t="s">
        <v>252</v>
      </c>
      <c r="H33" s="392"/>
      <c r="I33" s="478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</row>
    <row r="34" spans="2:242" ht="12.75" customHeight="1" x14ac:dyDescent="0.2">
      <c r="B34" s="42" t="s">
        <v>310</v>
      </c>
      <c r="C34" s="234" t="s">
        <v>311</v>
      </c>
      <c r="D34" s="397"/>
      <c r="E34" s="483"/>
      <c r="F34" s="488" t="s">
        <v>336</v>
      </c>
      <c r="G34" s="248" t="s">
        <v>253</v>
      </c>
      <c r="H34" s="541">
        <v>0</v>
      </c>
      <c r="I34" s="487">
        <v>0</v>
      </c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</row>
    <row r="35" spans="2:242" ht="12.75" customHeight="1" x14ac:dyDescent="0.2">
      <c r="B35" s="345" t="s">
        <v>454</v>
      </c>
      <c r="C35" s="235" t="s">
        <v>43</v>
      </c>
      <c r="D35" s="400">
        <f>(D23+D26+D31+D33)</f>
        <v>0</v>
      </c>
      <c r="E35" s="490">
        <f>(E23+E26+E31+E33)</f>
        <v>0</v>
      </c>
      <c r="F35" s="96" t="s">
        <v>204</v>
      </c>
      <c r="G35" s="256" t="s">
        <v>254</v>
      </c>
      <c r="H35" s="532">
        <f>SUM(H30:H34)</f>
        <v>0</v>
      </c>
      <c r="I35" s="532">
        <f>SUM(I30:I34)</f>
        <v>0</v>
      </c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</row>
    <row r="36" spans="2:242" ht="12.75" customHeight="1" x14ac:dyDescent="0.2">
      <c r="B36" s="492" t="s">
        <v>483</v>
      </c>
      <c r="C36" s="236"/>
      <c r="D36" s="399"/>
      <c r="E36" s="485"/>
      <c r="F36" s="21" t="s">
        <v>494</v>
      </c>
      <c r="G36" s="236"/>
      <c r="H36" s="399"/>
      <c r="I36" s="485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</row>
    <row r="37" spans="2:242" ht="12.75" customHeight="1" x14ac:dyDescent="0.2">
      <c r="B37" s="493" t="s">
        <v>484</v>
      </c>
      <c r="C37" s="237"/>
      <c r="D37" s="395"/>
      <c r="E37" s="476"/>
      <c r="F37" s="23" t="s">
        <v>35</v>
      </c>
      <c r="G37" s="245"/>
      <c r="H37" s="396"/>
      <c r="I37" s="486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</row>
    <row r="38" spans="2:242" ht="12.75" customHeight="1" x14ac:dyDescent="0.2">
      <c r="B38" s="167" t="s">
        <v>335</v>
      </c>
      <c r="C38" s="232" t="s">
        <v>44</v>
      </c>
      <c r="D38" s="530">
        <f>SUM(D39+D40)</f>
        <v>0</v>
      </c>
      <c r="E38" s="494">
        <f>SUM(E39+E40)</f>
        <v>0</v>
      </c>
      <c r="F38" s="495" t="s">
        <v>36</v>
      </c>
      <c r="G38" s="238" t="s">
        <v>255</v>
      </c>
      <c r="H38" s="531">
        <v>0</v>
      </c>
      <c r="I38" s="483">
        <v>0</v>
      </c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</row>
    <row r="39" spans="2:242" ht="12.75" customHeight="1" x14ac:dyDescent="0.2">
      <c r="B39" s="340" t="s">
        <v>462</v>
      </c>
      <c r="C39" s="238" t="s">
        <v>45</v>
      </c>
      <c r="D39" s="531">
        <v>0</v>
      </c>
      <c r="E39" s="483">
        <v>0</v>
      </c>
      <c r="F39" s="495" t="s">
        <v>37</v>
      </c>
      <c r="G39" s="238" t="s">
        <v>256</v>
      </c>
      <c r="H39" s="531">
        <v>0</v>
      </c>
      <c r="I39" s="483">
        <v>0</v>
      </c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</row>
    <row r="40" spans="2:242" ht="12.75" customHeight="1" x14ac:dyDescent="0.2">
      <c r="B40" s="340" t="s">
        <v>463</v>
      </c>
      <c r="C40" s="238" t="s">
        <v>46</v>
      </c>
      <c r="D40" s="531">
        <v>0</v>
      </c>
      <c r="E40" s="483">
        <v>0</v>
      </c>
      <c r="F40" s="34" t="s">
        <v>205</v>
      </c>
      <c r="G40" s="240" t="s">
        <v>257</v>
      </c>
      <c r="H40" s="538">
        <f>SUM(H38:H39)</f>
        <v>0</v>
      </c>
      <c r="I40" s="496">
        <f>SUM(I38:I39)</f>
        <v>0</v>
      </c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</row>
    <row r="41" spans="2:242" ht="12.75" customHeight="1" x14ac:dyDescent="0.2">
      <c r="B41" s="43" t="s">
        <v>485</v>
      </c>
      <c r="C41" s="232"/>
      <c r="D41" s="402"/>
      <c r="E41" s="485"/>
      <c r="F41" s="34" t="s">
        <v>495</v>
      </c>
      <c r="G41" s="247" t="s">
        <v>258</v>
      </c>
      <c r="H41" s="601">
        <v>0</v>
      </c>
      <c r="I41" s="497">
        <v>0</v>
      </c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</row>
    <row r="42" spans="2:242" ht="12.75" customHeight="1" x14ac:dyDescent="0.2">
      <c r="B42" s="44" t="s">
        <v>514</v>
      </c>
      <c r="C42" s="234" t="s">
        <v>47</v>
      </c>
      <c r="D42" s="529">
        <v>0</v>
      </c>
      <c r="E42" s="486">
        <v>0</v>
      </c>
      <c r="F42" s="20" t="s">
        <v>337</v>
      </c>
      <c r="G42" s="241" t="s">
        <v>259</v>
      </c>
      <c r="H42" s="609">
        <f>H20+H25+H27+H35+H40+H41</f>
        <v>0</v>
      </c>
      <c r="I42" s="619">
        <f>I20+I25+I27+I35+I40+I41</f>
        <v>0</v>
      </c>
      <c r="J42" s="440"/>
      <c r="K42" s="440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</row>
    <row r="43" spans="2:242" ht="12.75" customHeight="1" x14ac:dyDescent="0.2">
      <c r="B43" s="332" t="s">
        <v>304</v>
      </c>
      <c r="C43" s="234" t="s">
        <v>314</v>
      </c>
      <c r="D43" s="397"/>
      <c r="E43" s="483"/>
      <c r="F43" s="21" t="s">
        <v>206</v>
      </c>
      <c r="G43" s="232"/>
      <c r="H43" s="399"/>
      <c r="I43" s="485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</row>
    <row r="44" spans="2:242" ht="12.75" customHeight="1" x14ac:dyDescent="0.2">
      <c r="B44" s="332" t="s">
        <v>305</v>
      </c>
      <c r="C44" s="234" t="s">
        <v>315</v>
      </c>
      <c r="D44" s="397"/>
      <c r="E44" s="483"/>
      <c r="F44" s="12" t="s">
        <v>471</v>
      </c>
      <c r="G44" s="233"/>
      <c r="H44" s="395"/>
      <c r="I44" s="476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</row>
    <row r="45" spans="2:242" ht="12.75" customHeight="1" x14ac:dyDescent="0.2">
      <c r="B45" s="332" t="s">
        <v>306</v>
      </c>
      <c r="C45" s="234" t="s">
        <v>316</v>
      </c>
      <c r="D45" s="397"/>
      <c r="E45" s="483"/>
      <c r="F45" s="25" t="s">
        <v>207</v>
      </c>
      <c r="G45" s="236"/>
      <c r="H45" s="399"/>
      <c r="I45" s="485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</row>
    <row r="46" spans="2:242" ht="12.75" customHeight="1" x14ac:dyDescent="0.2">
      <c r="B46" s="332" t="s">
        <v>312</v>
      </c>
      <c r="C46" s="234" t="s">
        <v>317</v>
      </c>
      <c r="D46" s="397"/>
      <c r="E46" s="483"/>
      <c r="F46" s="26" t="s">
        <v>208</v>
      </c>
      <c r="G46" s="234" t="s">
        <v>260</v>
      </c>
      <c r="H46" s="412"/>
      <c r="I46" s="498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</row>
    <row r="47" spans="2:242" ht="12.75" customHeight="1" x14ac:dyDescent="0.2">
      <c r="B47" s="346" t="s">
        <v>464</v>
      </c>
      <c r="C47" s="239" t="s">
        <v>48</v>
      </c>
      <c r="D47" s="392"/>
      <c r="E47" s="478"/>
      <c r="F47" s="35" t="s">
        <v>427</v>
      </c>
      <c r="G47" s="239" t="s">
        <v>261</v>
      </c>
      <c r="H47" s="392"/>
      <c r="I47" s="478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</row>
    <row r="48" spans="2:242" ht="12.75" customHeight="1" x14ac:dyDescent="0.2">
      <c r="B48" s="167" t="s">
        <v>486</v>
      </c>
      <c r="C48" s="232"/>
      <c r="D48" s="618"/>
      <c r="E48" s="485"/>
      <c r="F48" s="37" t="s">
        <v>209</v>
      </c>
      <c r="G48" s="248" t="s">
        <v>262</v>
      </c>
      <c r="H48" s="410"/>
      <c r="I48" s="487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</row>
    <row r="49" spans="2:242" ht="12.75" customHeight="1" x14ac:dyDescent="0.2">
      <c r="B49" s="160" t="s">
        <v>487</v>
      </c>
      <c r="C49" s="234" t="s">
        <v>49</v>
      </c>
      <c r="D49" s="537"/>
      <c r="E49" s="486"/>
      <c r="F49" s="37" t="s">
        <v>428</v>
      </c>
      <c r="G49" s="248" t="s">
        <v>263</v>
      </c>
      <c r="H49" s="410"/>
      <c r="I49" s="487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</row>
    <row r="50" spans="2:242" ht="12.75" customHeight="1" x14ac:dyDescent="0.2">
      <c r="B50" s="42" t="s">
        <v>310</v>
      </c>
      <c r="C50" s="234" t="s">
        <v>318</v>
      </c>
      <c r="D50" s="540">
        <v>0</v>
      </c>
      <c r="E50" s="483">
        <v>0</v>
      </c>
      <c r="F50" s="34" t="s">
        <v>430</v>
      </c>
      <c r="G50" s="247" t="s">
        <v>264</v>
      </c>
      <c r="H50" s="413">
        <f>SUM(H46+H47+H49)</f>
        <v>0</v>
      </c>
      <c r="I50" s="497">
        <f>SUM(I46+I47+I49)</f>
        <v>0</v>
      </c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</row>
    <row r="51" spans="2:242" ht="12.75" customHeight="1" x14ac:dyDescent="0.2">
      <c r="B51" s="347" t="s">
        <v>455</v>
      </c>
      <c r="C51" s="241" t="s">
        <v>50</v>
      </c>
      <c r="D51" s="532">
        <f>D38+D42+D47+D49</f>
        <v>0</v>
      </c>
      <c r="E51" s="491">
        <f>E38+E42</f>
        <v>0</v>
      </c>
      <c r="F51" s="20" t="s">
        <v>431</v>
      </c>
      <c r="G51" s="257"/>
      <c r="H51" s="406"/>
      <c r="I51" s="499"/>
      <c r="J51" s="440"/>
      <c r="K51" s="440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</row>
    <row r="52" spans="2:242" ht="12.75" customHeight="1" x14ac:dyDescent="0.2">
      <c r="B52" s="492" t="s">
        <v>488</v>
      </c>
      <c r="C52" s="232"/>
      <c r="D52" s="399"/>
      <c r="E52" s="485"/>
      <c r="F52" s="25" t="s">
        <v>344</v>
      </c>
      <c r="G52" s="236"/>
      <c r="H52" s="399"/>
      <c r="I52" s="485"/>
      <c r="J52" s="440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</row>
    <row r="53" spans="2:242" ht="12.75" customHeight="1" x14ac:dyDescent="0.2">
      <c r="B53" s="493" t="s">
        <v>489</v>
      </c>
      <c r="C53" s="233"/>
      <c r="D53" s="395"/>
      <c r="E53" s="476"/>
      <c r="F53" s="26" t="s">
        <v>343</v>
      </c>
      <c r="G53" s="234" t="s">
        <v>265</v>
      </c>
      <c r="H53" s="414">
        <f>SUM(H54:H55)</f>
        <v>0</v>
      </c>
      <c r="I53" s="500">
        <f>SUM(I54+I55)</f>
        <v>0</v>
      </c>
      <c r="J53" s="440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</row>
    <row r="54" spans="2:242" ht="12.75" customHeight="1" x14ac:dyDescent="0.2">
      <c r="B54" s="167" t="s">
        <v>466</v>
      </c>
      <c r="C54" s="232"/>
      <c r="D54" s="399"/>
      <c r="E54" s="485"/>
      <c r="F54" s="335" t="s">
        <v>210</v>
      </c>
      <c r="G54" s="258" t="s">
        <v>266</v>
      </c>
      <c r="H54" s="392"/>
      <c r="I54" s="478"/>
      <c r="J54" s="440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</row>
    <row r="55" spans="2:242" ht="12.75" customHeight="1" x14ac:dyDescent="0.2">
      <c r="B55" s="159" t="s">
        <v>465</v>
      </c>
      <c r="C55" s="233" t="s">
        <v>51</v>
      </c>
      <c r="D55" s="395"/>
      <c r="E55" s="476"/>
      <c r="F55" s="335" t="s">
        <v>211</v>
      </c>
      <c r="G55" s="259" t="s">
        <v>267</v>
      </c>
      <c r="H55" s="410"/>
      <c r="I55" s="487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</row>
    <row r="56" spans="2:242" ht="12.75" customHeight="1" x14ac:dyDescent="0.2">
      <c r="B56" s="167" t="s">
        <v>491</v>
      </c>
      <c r="C56" s="232"/>
      <c r="D56" s="399"/>
      <c r="E56" s="485"/>
      <c r="F56" s="25" t="s">
        <v>225</v>
      </c>
      <c r="G56" s="236"/>
      <c r="H56" s="399"/>
      <c r="I56" s="485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</row>
    <row r="57" spans="2:242" ht="12.75" customHeight="1" x14ac:dyDescent="0.2">
      <c r="B57" s="159" t="s">
        <v>490</v>
      </c>
      <c r="C57" s="233" t="s">
        <v>52</v>
      </c>
      <c r="D57" s="395"/>
      <c r="E57" s="486"/>
      <c r="F57" s="26" t="s">
        <v>224</v>
      </c>
      <c r="G57" s="234" t="s">
        <v>268</v>
      </c>
      <c r="H57" s="542">
        <v>0</v>
      </c>
      <c r="I57" s="414">
        <v>0</v>
      </c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</row>
    <row r="58" spans="2:242" ht="12.75" customHeight="1" x14ac:dyDescent="0.2">
      <c r="B58" s="167" t="s">
        <v>468</v>
      </c>
      <c r="C58" s="232"/>
      <c r="D58" s="399"/>
      <c r="E58" s="485"/>
      <c r="F58" s="335" t="s">
        <v>210</v>
      </c>
      <c r="G58" s="258" t="s">
        <v>269</v>
      </c>
      <c r="H58" s="534">
        <v>0</v>
      </c>
      <c r="I58" s="478">
        <v>0</v>
      </c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</row>
    <row r="59" spans="2:242" ht="12.75" customHeight="1" x14ac:dyDescent="0.2">
      <c r="B59" s="159" t="s">
        <v>467</v>
      </c>
      <c r="C59" s="233" t="s">
        <v>53</v>
      </c>
      <c r="D59" s="395"/>
      <c r="E59" s="486"/>
      <c r="F59" s="335" t="s">
        <v>211</v>
      </c>
      <c r="G59" s="259" t="s">
        <v>270</v>
      </c>
      <c r="H59" s="541">
        <v>0</v>
      </c>
      <c r="I59" s="487">
        <v>0</v>
      </c>
      <c r="M59" s="440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</row>
    <row r="60" spans="2:242" ht="12.75" customHeight="1" x14ac:dyDescent="0.2">
      <c r="B60" s="167" t="s">
        <v>492</v>
      </c>
      <c r="C60" s="236"/>
      <c r="D60" s="399"/>
      <c r="E60" s="485"/>
      <c r="F60" s="37" t="s">
        <v>434</v>
      </c>
      <c r="G60" s="248" t="s">
        <v>271</v>
      </c>
      <c r="H60" s="414">
        <f>SUM(H61:H62)</f>
        <v>0</v>
      </c>
      <c r="I60" s="500">
        <f>SUM(I61+I62)</f>
        <v>0</v>
      </c>
      <c r="L60" s="440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</row>
    <row r="61" spans="2:242" ht="12.75" customHeight="1" x14ac:dyDescent="0.2">
      <c r="B61" s="160" t="s">
        <v>493</v>
      </c>
      <c r="C61" s="234" t="s">
        <v>54</v>
      </c>
      <c r="D61" s="396"/>
      <c r="E61" s="486"/>
      <c r="F61" s="335" t="s">
        <v>210</v>
      </c>
      <c r="G61" s="258" t="s">
        <v>272</v>
      </c>
      <c r="H61" s="392"/>
      <c r="I61" s="478"/>
      <c r="M61" s="440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</row>
    <row r="62" spans="2:242" ht="12.75" customHeight="1" x14ac:dyDescent="0.2">
      <c r="B62" s="355" t="s">
        <v>338</v>
      </c>
      <c r="C62" s="356" t="s">
        <v>55</v>
      </c>
      <c r="D62" s="403"/>
      <c r="E62" s="501"/>
      <c r="F62" s="335" t="s">
        <v>211</v>
      </c>
      <c r="G62" s="357" t="s">
        <v>273</v>
      </c>
      <c r="H62" s="407"/>
      <c r="I62" s="499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</row>
    <row r="63" spans="2:242" ht="12.75" customHeight="1" x14ac:dyDescent="0.2">
      <c r="B63" s="358" t="s">
        <v>339</v>
      </c>
      <c r="C63" s="260" t="s">
        <v>56</v>
      </c>
      <c r="D63" s="404"/>
      <c r="E63" s="502"/>
      <c r="F63" s="166" t="s">
        <v>435</v>
      </c>
      <c r="G63" s="260" t="s">
        <v>274</v>
      </c>
      <c r="H63" s="543">
        <v>0</v>
      </c>
      <c r="I63" s="503">
        <v>0</v>
      </c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</row>
    <row r="64" spans="2:242" ht="12.75" customHeight="1" x14ac:dyDescent="0.2">
      <c r="B64" s="161" t="s">
        <v>319</v>
      </c>
      <c r="C64" s="237"/>
      <c r="D64" s="395"/>
      <c r="E64" s="476"/>
      <c r="F64" s="336" t="s">
        <v>210</v>
      </c>
      <c r="G64" s="356" t="s">
        <v>275</v>
      </c>
      <c r="H64" s="534"/>
      <c r="I64" s="478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</row>
    <row r="65" spans="2:242" ht="12.75" customHeight="1" x14ac:dyDescent="0.2">
      <c r="B65" s="44" t="s">
        <v>320</v>
      </c>
      <c r="C65" s="234" t="s">
        <v>57</v>
      </c>
      <c r="D65" s="396"/>
      <c r="E65" s="486"/>
      <c r="F65" s="335" t="s">
        <v>211</v>
      </c>
      <c r="G65" s="261" t="s">
        <v>276</v>
      </c>
      <c r="H65" s="410"/>
      <c r="I65" s="487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</row>
    <row r="66" spans="2:242" ht="12.75" customHeight="1" x14ac:dyDescent="0.2">
      <c r="B66" s="343" t="s">
        <v>456</v>
      </c>
      <c r="C66" s="240" t="s">
        <v>58</v>
      </c>
      <c r="D66" s="405">
        <f>SUM(D54:D65)</f>
        <v>0</v>
      </c>
      <c r="E66" s="504">
        <f>SUM(E54:E65)</f>
        <v>0</v>
      </c>
      <c r="F66" s="26" t="s">
        <v>436</v>
      </c>
      <c r="G66" s="246" t="s">
        <v>277</v>
      </c>
      <c r="H66" s="414">
        <f>SUM(H67:H68)</f>
        <v>0</v>
      </c>
      <c r="I66" s="500">
        <f>SUM(I67+I68)</f>
        <v>0</v>
      </c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</row>
    <row r="67" spans="2:242" ht="12.75" customHeight="1" x14ac:dyDescent="0.2">
      <c r="B67" s="347" t="s">
        <v>453</v>
      </c>
      <c r="C67" s="241" t="s">
        <v>59</v>
      </c>
      <c r="D67" s="406"/>
      <c r="E67" s="484"/>
      <c r="F67" s="336" t="s">
        <v>210</v>
      </c>
      <c r="G67" s="239" t="s">
        <v>278</v>
      </c>
      <c r="H67" s="392"/>
      <c r="I67" s="478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</row>
    <row r="68" spans="2:242" ht="12.75" customHeight="1" x14ac:dyDescent="0.2">
      <c r="B68" s="48" t="s">
        <v>429</v>
      </c>
      <c r="C68" s="242" t="s">
        <v>60</v>
      </c>
      <c r="D68" s="606">
        <f>D35+D51+D66+D67</f>
        <v>0</v>
      </c>
      <c r="E68" s="620">
        <f>E35+E51+E66+E67</f>
        <v>0</v>
      </c>
      <c r="F68" s="353" t="s">
        <v>211</v>
      </c>
      <c r="G68" s="246" t="s">
        <v>279</v>
      </c>
      <c r="H68" s="410"/>
      <c r="I68" s="487"/>
      <c r="J68" s="440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</row>
    <row r="69" spans="2:242" ht="12.75" customHeight="1" x14ac:dyDescent="0.2">
      <c r="B69" s="158" t="s">
        <v>185</v>
      </c>
      <c r="C69" s="243"/>
      <c r="D69" s="399"/>
      <c r="E69" s="485"/>
      <c r="F69" s="22" t="s">
        <v>217</v>
      </c>
      <c r="G69" s="232"/>
      <c r="H69" s="401"/>
      <c r="I69" s="494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</row>
    <row r="70" spans="2:242" ht="12.75" customHeight="1" x14ac:dyDescent="0.2">
      <c r="B70" s="162" t="s">
        <v>469</v>
      </c>
      <c r="C70" s="244"/>
      <c r="D70" s="396"/>
      <c r="E70" s="486"/>
      <c r="F70" s="24" t="s">
        <v>218</v>
      </c>
      <c r="G70" s="234" t="s">
        <v>280</v>
      </c>
      <c r="H70" s="414">
        <f>SUM(H71:H72)</f>
        <v>0</v>
      </c>
      <c r="I70" s="500">
        <f>SUM(I71+I72)</f>
        <v>0</v>
      </c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</row>
    <row r="71" spans="2:242" ht="12.75" customHeight="1" x14ac:dyDescent="0.2">
      <c r="B71" s="479" t="s">
        <v>186</v>
      </c>
      <c r="C71" s="245"/>
      <c r="D71" s="396"/>
      <c r="E71" s="486"/>
      <c r="F71" s="336" t="s">
        <v>210</v>
      </c>
      <c r="G71" s="239" t="s">
        <v>281</v>
      </c>
      <c r="H71" s="392"/>
      <c r="I71" s="478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</row>
    <row r="72" spans="2:242" ht="12.75" customHeight="1" x14ac:dyDescent="0.2">
      <c r="B72" s="346" t="s">
        <v>61</v>
      </c>
      <c r="C72" s="239" t="s">
        <v>62</v>
      </c>
      <c r="D72" s="534">
        <v>0</v>
      </c>
      <c r="E72" s="478">
        <v>0</v>
      </c>
      <c r="F72" s="339" t="s">
        <v>211</v>
      </c>
      <c r="G72" s="231" t="s">
        <v>282</v>
      </c>
      <c r="H72" s="410"/>
      <c r="I72" s="487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</row>
    <row r="73" spans="2:242" ht="12.75" customHeight="1" x14ac:dyDescent="0.2">
      <c r="B73" s="64" t="s">
        <v>321</v>
      </c>
      <c r="C73" s="246" t="s">
        <v>63</v>
      </c>
      <c r="D73" s="535">
        <v>0</v>
      </c>
      <c r="E73" s="499">
        <v>0</v>
      </c>
      <c r="F73" s="25" t="s">
        <v>497</v>
      </c>
      <c r="G73" s="236"/>
      <c r="H73" s="399"/>
      <c r="I73" s="485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</row>
    <row r="74" spans="2:242" ht="12.75" customHeight="1" x14ac:dyDescent="0.2">
      <c r="B74" s="332" t="s">
        <v>322</v>
      </c>
      <c r="C74" s="246" t="s">
        <v>323</v>
      </c>
      <c r="D74" s="408"/>
      <c r="E74" s="483"/>
      <c r="F74" s="26" t="s">
        <v>496</v>
      </c>
      <c r="G74" s="234" t="s">
        <v>283</v>
      </c>
      <c r="H74" s="414">
        <f>SUM(H75:H76)</f>
        <v>0</v>
      </c>
      <c r="I74" s="500">
        <f>SUM(I75+I76)</f>
        <v>0</v>
      </c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</row>
    <row r="75" spans="2:242" ht="12.75" customHeight="1" x14ac:dyDescent="0.2">
      <c r="B75" s="167" t="s">
        <v>432</v>
      </c>
      <c r="C75" s="232" t="s">
        <v>64</v>
      </c>
      <c r="D75" s="530">
        <f>D76</f>
        <v>0</v>
      </c>
      <c r="E75" s="494">
        <f>SUM(E76+E77)</f>
        <v>0</v>
      </c>
      <c r="F75" s="336" t="s">
        <v>210</v>
      </c>
      <c r="G75" s="239" t="s">
        <v>284</v>
      </c>
      <c r="H75" s="392"/>
      <c r="I75" s="478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</row>
    <row r="76" spans="2:242" ht="12.75" customHeight="1" x14ac:dyDescent="0.2">
      <c r="B76" s="340" t="s">
        <v>187</v>
      </c>
      <c r="C76" s="238" t="s">
        <v>65</v>
      </c>
      <c r="D76" s="531">
        <v>0</v>
      </c>
      <c r="E76" s="483">
        <v>0</v>
      </c>
      <c r="F76" s="335" t="s">
        <v>211</v>
      </c>
      <c r="G76" s="248" t="s">
        <v>285</v>
      </c>
      <c r="H76" s="410"/>
      <c r="I76" s="487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</row>
    <row r="77" spans="2:242" ht="12.75" customHeight="1" x14ac:dyDescent="0.2">
      <c r="B77" s="340" t="s">
        <v>188</v>
      </c>
      <c r="C77" s="238" t="s">
        <v>66</v>
      </c>
      <c r="D77" s="391"/>
      <c r="E77" s="483"/>
      <c r="F77" s="37" t="s">
        <v>437</v>
      </c>
      <c r="G77" s="248" t="s">
        <v>286</v>
      </c>
      <c r="H77" s="542">
        <v>0</v>
      </c>
      <c r="I77" s="414">
        <v>0</v>
      </c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</row>
    <row r="78" spans="2:242" ht="12.75" customHeight="1" x14ac:dyDescent="0.2">
      <c r="B78" s="346" t="s">
        <v>433</v>
      </c>
      <c r="C78" s="239" t="s">
        <v>226</v>
      </c>
      <c r="D78" s="534">
        <v>0</v>
      </c>
      <c r="E78" s="478">
        <v>0</v>
      </c>
      <c r="F78" s="36" t="s">
        <v>440</v>
      </c>
      <c r="G78" s="248" t="s">
        <v>287</v>
      </c>
      <c r="H78" s="542">
        <v>0</v>
      </c>
      <c r="I78" s="500">
        <v>0</v>
      </c>
      <c r="J78" s="440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</row>
    <row r="79" spans="2:242" ht="12.75" customHeight="1" x14ac:dyDescent="0.2">
      <c r="B79" s="348" t="s">
        <v>189</v>
      </c>
      <c r="C79" s="247" t="s">
        <v>227</v>
      </c>
      <c r="D79" s="533">
        <f>D72+D73+D75+D78</f>
        <v>0</v>
      </c>
      <c r="E79" s="506">
        <f>E72+E73+E75+E78</f>
        <v>0</v>
      </c>
      <c r="F79" s="336" t="s">
        <v>210</v>
      </c>
      <c r="G79" s="248" t="s">
        <v>288</v>
      </c>
      <c r="H79" s="534">
        <f>H78</f>
        <v>0</v>
      </c>
      <c r="I79" s="478">
        <v>0</v>
      </c>
      <c r="J79" s="440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</row>
    <row r="80" spans="2:242" ht="12.75" customHeight="1" x14ac:dyDescent="0.2">
      <c r="B80" s="507" t="s">
        <v>190</v>
      </c>
      <c r="C80" s="231"/>
      <c r="D80" s="406"/>
      <c r="E80" s="484"/>
      <c r="F80" s="335" t="s">
        <v>211</v>
      </c>
      <c r="G80" s="248" t="s">
        <v>289</v>
      </c>
      <c r="H80" s="410"/>
      <c r="I80" s="487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</row>
    <row r="81" spans="2:242" ht="12.75" customHeight="1" x14ac:dyDescent="0.2">
      <c r="B81" s="40" t="s">
        <v>212</v>
      </c>
      <c r="C81" s="238" t="s">
        <v>228</v>
      </c>
      <c r="D81" s="531">
        <f>D82</f>
        <v>0</v>
      </c>
      <c r="E81" s="508">
        <f>E82</f>
        <v>0</v>
      </c>
      <c r="F81" s="36" t="s">
        <v>441</v>
      </c>
      <c r="G81" s="248" t="s">
        <v>290</v>
      </c>
      <c r="H81" s="542">
        <v>0</v>
      </c>
      <c r="I81" s="500">
        <v>0</v>
      </c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</row>
    <row r="82" spans="2:242" ht="12.75" customHeight="1" x14ac:dyDescent="0.2">
      <c r="B82" s="349" t="s">
        <v>213</v>
      </c>
      <c r="C82" s="233" t="s">
        <v>229</v>
      </c>
      <c r="D82" s="536">
        <v>0</v>
      </c>
      <c r="E82" s="509">
        <v>0</v>
      </c>
      <c r="F82" s="336" t="s">
        <v>210</v>
      </c>
      <c r="G82" s="248" t="s">
        <v>291</v>
      </c>
      <c r="H82" s="534">
        <v>0</v>
      </c>
      <c r="I82" s="478">
        <v>0</v>
      </c>
      <c r="J82" s="455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</row>
    <row r="83" spans="2:242" ht="12.75" customHeight="1" x14ac:dyDescent="0.2">
      <c r="B83" s="42" t="s">
        <v>214</v>
      </c>
      <c r="C83" s="238" t="s">
        <v>230</v>
      </c>
      <c r="D83" s="391"/>
      <c r="E83" s="483"/>
      <c r="F83" s="335" t="s">
        <v>211</v>
      </c>
      <c r="G83" s="248" t="s">
        <v>292</v>
      </c>
      <c r="H83" s="410"/>
      <c r="I83" s="487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</row>
    <row r="84" spans="2:242" ht="12.75" customHeight="1" x14ac:dyDescent="0.2">
      <c r="B84" s="350" t="s">
        <v>213</v>
      </c>
      <c r="C84" s="233" t="s">
        <v>231</v>
      </c>
      <c r="D84" s="395"/>
      <c r="E84" s="476"/>
      <c r="F84" s="36" t="s">
        <v>442</v>
      </c>
      <c r="G84" s="248" t="s">
        <v>293</v>
      </c>
      <c r="H84" s="542">
        <v>0</v>
      </c>
      <c r="I84" s="500">
        <f>I85</f>
        <v>0</v>
      </c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</row>
    <row r="85" spans="2:242" ht="12.75" customHeight="1" x14ac:dyDescent="0.2">
      <c r="B85" s="43" t="s">
        <v>191</v>
      </c>
      <c r="C85" s="232"/>
      <c r="D85" s="399"/>
      <c r="E85" s="485"/>
      <c r="F85" s="336" t="s">
        <v>210</v>
      </c>
      <c r="G85" s="248" t="s">
        <v>294</v>
      </c>
      <c r="H85" s="534">
        <v>0</v>
      </c>
      <c r="I85" s="478">
        <v>0</v>
      </c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</row>
    <row r="86" spans="2:242" ht="12.75" customHeight="1" x14ac:dyDescent="0.2">
      <c r="B86" s="44" t="s">
        <v>215</v>
      </c>
      <c r="C86" s="234" t="s">
        <v>232</v>
      </c>
      <c r="D86" s="396"/>
      <c r="E86" s="486"/>
      <c r="F86" s="335" t="s">
        <v>211</v>
      </c>
      <c r="G86" s="248" t="s">
        <v>295</v>
      </c>
      <c r="H86" s="410"/>
      <c r="I86" s="487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</row>
    <row r="87" spans="2:242" ht="12.75" customHeight="1" x14ac:dyDescent="0.2">
      <c r="B87" s="350" t="s">
        <v>213</v>
      </c>
      <c r="C87" s="233" t="s">
        <v>233</v>
      </c>
      <c r="D87" s="395"/>
      <c r="E87" s="476"/>
      <c r="F87" s="36" t="s">
        <v>438</v>
      </c>
      <c r="G87" s="248"/>
      <c r="H87" s="542">
        <v>0</v>
      </c>
      <c r="I87" s="414">
        <v>0</v>
      </c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</row>
    <row r="88" spans="2:242" ht="12.75" customHeight="1" x14ac:dyDescent="0.2">
      <c r="B88" s="40" t="s">
        <v>216</v>
      </c>
      <c r="C88" s="238" t="s">
        <v>234</v>
      </c>
      <c r="D88" s="531">
        <v>0</v>
      </c>
      <c r="E88" s="483">
        <v>0</v>
      </c>
      <c r="F88" s="336" t="s">
        <v>210</v>
      </c>
      <c r="G88" s="248" t="s">
        <v>516</v>
      </c>
      <c r="H88" s="534">
        <v>0</v>
      </c>
      <c r="I88" s="478">
        <v>0</v>
      </c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</row>
    <row r="89" spans="2:242" ht="12.75" customHeight="1" x14ac:dyDescent="0.2">
      <c r="B89" s="351" t="s">
        <v>213</v>
      </c>
      <c r="C89" s="234" t="s">
        <v>235</v>
      </c>
      <c r="D89" s="537">
        <v>0</v>
      </c>
      <c r="E89" s="486">
        <v>0</v>
      </c>
      <c r="F89" s="335" t="s">
        <v>211</v>
      </c>
      <c r="G89" s="248" t="s">
        <v>515</v>
      </c>
      <c r="H89" s="410">
        <v>0</v>
      </c>
      <c r="I89" s="487"/>
      <c r="J89" s="440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</row>
    <row r="90" spans="2:242" ht="12.75" customHeight="1" x14ac:dyDescent="0.2">
      <c r="B90" s="343" t="s">
        <v>192</v>
      </c>
      <c r="C90" s="240" t="s">
        <v>236</v>
      </c>
      <c r="D90" s="538">
        <f>D81+D83+D86+D88</f>
        <v>0</v>
      </c>
      <c r="E90" s="505">
        <f>E81+E83+E86+E88</f>
        <v>0</v>
      </c>
      <c r="F90" s="34" t="s">
        <v>444</v>
      </c>
      <c r="G90" s="247" t="s">
        <v>296</v>
      </c>
      <c r="H90" s="607">
        <f>H53+H57+H60+H63+H66+H70+H74+H77</f>
        <v>0</v>
      </c>
      <c r="I90" s="621">
        <f>I53+I57+I60+I63+I66+I70+I74+I77</f>
        <v>0</v>
      </c>
      <c r="J90" s="455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</row>
    <row r="91" spans="2:242" ht="12.75" customHeight="1" x14ac:dyDescent="0.2">
      <c r="B91" s="348" t="s">
        <v>193</v>
      </c>
      <c r="C91" s="248"/>
      <c r="D91" s="410"/>
      <c r="E91" s="478"/>
      <c r="F91" s="336" t="s">
        <v>210</v>
      </c>
      <c r="G91" s="248" t="s">
        <v>297</v>
      </c>
      <c r="H91" s="544">
        <f>H54+H58+H61+H64+H67+H71+H75+H79+H82+H85+H88</f>
        <v>0</v>
      </c>
      <c r="I91" s="544">
        <f>I54+I58+I61+I64+I67+I71+I75+I79+I82+I85+I88</f>
        <v>0</v>
      </c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</row>
    <row r="92" spans="2:242" ht="12.75" customHeight="1" x14ac:dyDescent="0.2">
      <c r="B92" s="352" t="s">
        <v>194</v>
      </c>
      <c r="C92" s="231" t="s">
        <v>237</v>
      </c>
      <c r="D92" s="406"/>
      <c r="E92" s="484"/>
      <c r="F92" s="339" t="s">
        <v>211</v>
      </c>
      <c r="G92" s="231" t="s">
        <v>298</v>
      </c>
      <c r="H92" s="544">
        <f>H55+H59+H62+H65+H68+H72+H76+H80+H83+H86+H89</f>
        <v>0</v>
      </c>
      <c r="I92" s="544">
        <f>I55+I59+I62+I65+I68+I72+I76+I80+I83+I86+I89</f>
        <v>0</v>
      </c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</row>
    <row r="93" spans="2:242" ht="12.75" customHeight="1" x14ac:dyDescent="0.2">
      <c r="B93" s="43" t="s">
        <v>0</v>
      </c>
      <c r="C93" s="232"/>
      <c r="D93" s="399"/>
      <c r="E93" s="485"/>
      <c r="F93" s="45" t="s">
        <v>470</v>
      </c>
      <c r="G93" s="232"/>
      <c r="H93" s="399"/>
      <c r="I93" s="485"/>
      <c r="L93" s="455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</row>
    <row r="94" spans="2:242" ht="12.75" customHeight="1" x14ac:dyDescent="0.2">
      <c r="B94" s="44" t="s">
        <v>1</v>
      </c>
      <c r="C94" s="234" t="s">
        <v>238</v>
      </c>
      <c r="D94" s="396"/>
      <c r="E94" s="486"/>
      <c r="F94" s="46" t="s">
        <v>472</v>
      </c>
      <c r="G94" s="262" t="s">
        <v>299</v>
      </c>
      <c r="H94" s="415">
        <f>SUM(H95:H96)</f>
        <v>0</v>
      </c>
      <c r="I94" s="490">
        <f>SUM(I95:I96)</f>
        <v>0</v>
      </c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</row>
    <row r="95" spans="2:242" ht="12.75" customHeight="1" x14ac:dyDescent="0.2">
      <c r="B95" s="352" t="s">
        <v>439</v>
      </c>
      <c r="C95" s="239" t="s">
        <v>239</v>
      </c>
      <c r="D95" s="392"/>
      <c r="E95" s="478"/>
      <c r="F95" s="335" t="s">
        <v>474</v>
      </c>
      <c r="G95" s="238" t="s">
        <v>300</v>
      </c>
      <c r="H95" s="391">
        <v>0</v>
      </c>
      <c r="I95" s="483">
        <v>0</v>
      </c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</row>
    <row r="96" spans="2:242" ht="12.75" customHeight="1" x14ac:dyDescent="0.2">
      <c r="B96" s="348" t="s">
        <v>195</v>
      </c>
      <c r="C96" s="247" t="s">
        <v>240</v>
      </c>
      <c r="D96" s="409">
        <f>SUM(D92:D95)</f>
        <v>0</v>
      </c>
      <c r="E96" s="510">
        <f>SUM(E92:E95)</f>
        <v>0</v>
      </c>
      <c r="F96" s="335" t="s">
        <v>475</v>
      </c>
      <c r="G96" s="238" t="s">
        <v>301</v>
      </c>
      <c r="H96" s="391"/>
      <c r="I96" s="483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</row>
    <row r="97" spans="2:242" ht="12.75" customHeight="1" x14ac:dyDescent="0.2">
      <c r="B97" s="347" t="s">
        <v>196</v>
      </c>
      <c r="C97" s="231"/>
      <c r="D97" s="406"/>
      <c r="E97" s="484"/>
      <c r="F97" s="45"/>
      <c r="G97" s="338"/>
      <c r="H97" s="399"/>
      <c r="I97" s="485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</row>
    <row r="98" spans="2:242" ht="12.75" customHeight="1" x14ac:dyDescent="0.2">
      <c r="B98" s="43" t="s">
        <v>8</v>
      </c>
      <c r="C98" s="232"/>
      <c r="D98" s="399"/>
      <c r="E98" s="485"/>
      <c r="F98" s="77"/>
      <c r="G98" s="333"/>
      <c r="H98" s="395"/>
      <c r="I98" s="476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</row>
    <row r="99" spans="2:242" ht="12.75" customHeight="1" x14ac:dyDescent="0.2">
      <c r="B99" s="44" t="s">
        <v>2</v>
      </c>
      <c r="C99" s="234" t="s">
        <v>241</v>
      </c>
      <c r="D99" s="537">
        <v>0</v>
      </c>
      <c r="E99" s="396">
        <v>0</v>
      </c>
      <c r="F99" s="77"/>
      <c r="G99" s="333"/>
      <c r="H99" s="395"/>
      <c r="I99" s="476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</row>
    <row r="100" spans="2:242" ht="12.75" customHeight="1" x14ac:dyDescent="0.2">
      <c r="B100" s="337" t="s">
        <v>3</v>
      </c>
      <c r="C100" s="234" t="s">
        <v>9</v>
      </c>
      <c r="D100" s="531">
        <v>0</v>
      </c>
      <c r="E100" s="483">
        <v>0</v>
      </c>
      <c r="F100" s="77"/>
      <c r="G100" s="333"/>
      <c r="H100" s="395"/>
      <c r="I100" s="476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</row>
    <row r="101" spans="2:242" ht="12.75" customHeight="1" x14ac:dyDescent="0.2">
      <c r="B101" s="332" t="s">
        <v>4</v>
      </c>
      <c r="C101" s="234" t="s">
        <v>10</v>
      </c>
      <c r="D101" s="531"/>
      <c r="E101" s="483"/>
      <c r="F101" s="77"/>
      <c r="G101" s="333"/>
      <c r="H101" s="395"/>
      <c r="I101" s="476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</row>
    <row r="102" spans="2:242" ht="12.75" customHeight="1" x14ac:dyDescent="0.2">
      <c r="B102" s="332" t="s">
        <v>5</v>
      </c>
      <c r="C102" s="234" t="s">
        <v>242</v>
      </c>
      <c r="D102" s="531">
        <v>0</v>
      </c>
      <c r="E102" s="483">
        <v>0</v>
      </c>
      <c r="F102" s="77"/>
      <c r="G102" s="333"/>
      <c r="H102" s="395"/>
      <c r="I102" s="476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</row>
    <row r="103" spans="2:242" ht="12.75" customHeight="1" x14ac:dyDescent="0.2">
      <c r="B103" s="332" t="s">
        <v>6</v>
      </c>
      <c r="C103" s="234" t="s">
        <v>11</v>
      </c>
      <c r="D103" s="391"/>
      <c r="E103" s="483"/>
      <c r="F103" s="77"/>
      <c r="G103" s="333"/>
      <c r="H103" s="395"/>
      <c r="I103" s="476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</row>
    <row r="104" spans="2:242" ht="12.75" customHeight="1" x14ac:dyDescent="0.2">
      <c r="B104" s="332" t="s">
        <v>7</v>
      </c>
      <c r="C104" s="234" t="s">
        <v>12</v>
      </c>
      <c r="D104" s="391"/>
      <c r="E104" s="483"/>
      <c r="F104" s="77"/>
      <c r="G104" s="333"/>
      <c r="H104" s="395"/>
      <c r="I104" s="476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</row>
    <row r="105" spans="2:242" ht="12.75" customHeight="1" x14ac:dyDescent="0.2">
      <c r="B105" s="43" t="s">
        <v>13</v>
      </c>
      <c r="C105" s="232"/>
      <c r="D105" s="399"/>
      <c r="E105" s="485"/>
      <c r="F105" s="354"/>
      <c r="G105" s="341"/>
      <c r="H105" s="395"/>
      <c r="I105" s="476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</row>
    <row r="106" spans="2:242" ht="12.75" customHeight="1" x14ac:dyDescent="0.2">
      <c r="B106" s="44" t="s">
        <v>14</v>
      </c>
      <c r="C106" s="234" t="s">
        <v>17</v>
      </c>
      <c r="D106" s="396">
        <f>SUM(D107:D110)</f>
        <v>0</v>
      </c>
      <c r="E106" s="486">
        <f>SUM(E107:E110)</f>
        <v>0</v>
      </c>
      <c r="F106" s="354"/>
      <c r="G106" s="341"/>
      <c r="H106" s="395"/>
      <c r="I106" s="476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</row>
    <row r="107" spans="2:242" ht="12.75" customHeight="1" x14ac:dyDescent="0.2">
      <c r="B107" s="337" t="s">
        <v>3</v>
      </c>
      <c r="C107" s="234" t="s">
        <v>18</v>
      </c>
      <c r="D107" s="391"/>
      <c r="E107" s="483"/>
      <c r="F107" s="354"/>
      <c r="G107" s="341"/>
      <c r="H107" s="395"/>
      <c r="I107" s="476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</row>
    <row r="108" spans="2:242" ht="12.75" customHeight="1" x14ac:dyDescent="0.2">
      <c r="B108" s="332" t="s">
        <v>4</v>
      </c>
      <c r="C108" s="234" t="s">
        <v>19</v>
      </c>
      <c r="D108" s="391"/>
      <c r="E108" s="483"/>
      <c r="F108" s="354"/>
      <c r="G108" s="341"/>
      <c r="H108" s="395"/>
      <c r="I108" s="476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</row>
    <row r="109" spans="2:242" ht="12.75" customHeight="1" x14ac:dyDescent="0.2">
      <c r="B109" s="332" t="s">
        <v>15</v>
      </c>
      <c r="C109" s="234" t="s">
        <v>20</v>
      </c>
      <c r="D109" s="391"/>
      <c r="E109" s="483"/>
      <c r="F109" s="354"/>
      <c r="G109" s="341"/>
      <c r="H109" s="395"/>
      <c r="I109" s="476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</row>
    <row r="110" spans="2:242" ht="12.75" customHeight="1" x14ac:dyDescent="0.2">
      <c r="B110" s="332" t="s">
        <v>16</v>
      </c>
      <c r="C110" s="234" t="s">
        <v>21</v>
      </c>
      <c r="D110" s="391"/>
      <c r="E110" s="483"/>
      <c r="F110" s="354"/>
      <c r="G110" s="341"/>
      <c r="H110" s="395"/>
      <c r="I110" s="476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</row>
    <row r="111" spans="2:242" ht="12.75" customHeight="1" x14ac:dyDescent="0.2">
      <c r="B111" s="343" t="s">
        <v>197</v>
      </c>
      <c r="C111" s="240" t="s">
        <v>243</v>
      </c>
      <c r="D111" s="538">
        <f>(D106+D99)</f>
        <v>0</v>
      </c>
      <c r="E111" s="504">
        <f>(E106+E99)</f>
        <v>0</v>
      </c>
      <c r="F111" s="354"/>
      <c r="G111" s="341"/>
      <c r="H111" s="395"/>
      <c r="I111" s="476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</row>
    <row r="112" spans="2:242" ht="12.75" customHeight="1" x14ac:dyDescent="0.2">
      <c r="B112" s="348" t="s">
        <v>443</v>
      </c>
      <c r="C112" s="247" t="s">
        <v>244</v>
      </c>
      <c r="D112" s="607">
        <f>D79+D90+D96+D111</f>
        <v>0</v>
      </c>
      <c r="E112" s="622">
        <f>E79+E90+E96+E111</f>
        <v>0</v>
      </c>
      <c r="F112" s="354"/>
      <c r="G112" s="341"/>
      <c r="H112" s="395"/>
      <c r="I112" s="476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</row>
    <row r="113" spans="1:242" ht="12.75" customHeight="1" x14ac:dyDescent="0.2">
      <c r="B113" s="511" t="s">
        <v>345</v>
      </c>
      <c r="C113" s="249" t="s">
        <v>245</v>
      </c>
      <c r="D113" s="608">
        <v>0</v>
      </c>
      <c r="E113" s="623">
        <v>0</v>
      </c>
      <c r="F113" s="56"/>
      <c r="G113" s="30"/>
      <c r="H113" s="396"/>
      <c r="I113" s="486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</row>
    <row r="114" spans="1:242" ht="12.75" customHeight="1" x14ac:dyDescent="0.2">
      <c r="B114" s="194" t="s">
        <v>198</v>
      </c>
      <c r="C114" s="250"/>
      <c r="D114" s="411"/>
      <c r="E114" s="512"/>
      <c r="F114" s="195" t="s">
        <v>473</v>
      </c>
      <c r="G114" s="250"/>
      <c r="H114" s="411"/>
      <c r="I114" s="51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</row>
    <row r="115" spans="1:242" ht="12.75" customHeight="1" thickBot="1" x14ac:dyDescent="0.25">
      <c r="B115" s="91" t="s">
        <v>199</v>
      </c>
      <c r="C115" s="281" t="s">
        <v>246</v>
      </c>
      <c r="D115" s="615">
        <f>D20+D68+D112+D113</f>
        <v>0</v>
      </c>
      <c r="E115" s="624">
        <f>E20+E68+E112+E113</f>
        <v>0</v>
      </c>
      <c r="F115" s="93" t="s">
        <v>199</v>
      </c>
      <c r="G115" s="281" t="s">
        <v>302</v>
      </c>
      <c r="H115" s="615">
        <f>H42+H50+H90+H94</f>
        <v>0</v>
      </c>
      <c r="I115" s="624">
        <f>I42+I50+I90+I94</f>
        <v>0</v>
      </c>
      <c r="J115" s="440">
        <f>D115-H115</f>
        <v>0</v>
      </c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</row>
    <row r="116" spans="1:242" ht="12.75" hidden="1" customHeight="1" thickTop="1" x14ac:dyDescent="0.2"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</row>
    <row r="117" spans="1:242" s="157" customFormat="1" ht="12.75" hidden="1" customHeight="1" x14ac:dyDescent="0.2">
      <c r="A117" s="6"/>
      <c r="B117" s="157" t="s">
        <v>478</v>
      </c>
      <c r="C117" s="8"/>
      <c r="D117" s="6"/>
      <c r="E117" s="6"/>
      <c r="F117" s="71"/>
      <c r="G117" s="8"/>
      <c r="H117" s="6">
        <f>D115-H115</f>
        <v>0</v>
      </c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</row>
    <row r="118" spans="1:242" s="157" customFormat="1" ht="12.75" hidden="1" customHeight="1" x14ac:dyDescent="0.2">
      <c r="A118" s="6"/>
      <c r="B118" s="208">
        <f>data2</f>
        <v>45699</v>
      </c>
      <c r="C118" s="6"/>
      <c r="D118" s="6"/>
      <c r="E118" s="6"/>
      <c r="F118" s="71"/>
      <c r="G118" s="8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</row>
    <row r="119" spans="1:242" s="157" customFormat="1" ht="12.75" hidden="1" customHeight="1" x14ac:dyDescent="0.2">
      <c r="A119" s="6"/>
      <c r="B119" s="206" t="s">
        <v>479</v>
      </c>
      <c r="C119" s="163">
        <f>_ime3</f>
        <v>111111</v>
      </c>
      <c r="D119" s="6"/>
      <c r="E119" s="6"/>
      <c r="F119" s="207" t="s">
        <v>480</v>
      </c>
      <c r="G119" s="205">
        <f>_ime2</f>
        <v>111111</v>
      </c>
      <c r="H119" s="10"/>
      <c r="I119" s="10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</row>
    <row r="120" spans="1:242" s="157" customFormat="1" ht="12.75" hidden="1" customHeight="1" x14ac:dyDescent="0.2">
      <c r="A120" s="6"/>
      <c r="B120" s="6"/>
      <c r="C120" s="6"/>
      <c r="D120" s="209" t="s">
        <v>411</v>
      </c>
      <c r="E120" s="6"/>
      <c r="F120" s="8"/>
      <c r="G120" s="209" t="s">
        <v>411</v>
      </c>
      <c r="H120" s="10"/>
      <c r="I120" s="10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</row>
    <row r="121" spans="1:242" ht="12.75" hidden="1" customHeight="1" x14ac:dyDescent="0.2">
      <c r="B121" s="2"/>
      <c r="C121" s="2"/>
      <c r="D121" s="2"/>
      <c r="E121" s="2"/>
      <c r="F121" s="2"/>
      <c r="G121" s="2"/>
      <c r="H121" s="2"/>
      <c r="I121" s="2"/>
      <c r="J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</row>
    <row r="122" spans="1:242" ht="12.75" hidden="1" customHeight="1" x14ac:dyDescent="0.2">
      <c r="B122" s="514"/>
      <c r="C122" s="514"/>
      <c r="D122" s="515"/>
      <c r="E122" s="516"/>
      <c r="F122" s="8"/>
      <c r="G122" s="513"/>
      <c r="H122" s="10"/>
      <c r="I122" s="10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</row>
    <row r="123" spans="1:242" ht="12.75" hidden="1" customHeight="1" x14ac:dyDescent="0.2">
      <c r="B123" s="517"/>
      <c r="C123" s="517" t="s">
        <v>409</v>
      </c>
      <c r="D123" s="517"/>
      <c r="E123" s="518"/>
      <c r="F123" s="6"/>
      <c r="G123" s="2" t="s">
        <v>409</v>
      </c>
      <c r="H123" s="10"/>
      <c r="I123" s="10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</row>
    <row r="124" spans="1:242" ht="12.75" hidden="1" customHeight="1" x14ac:dyDescent="0.2">
      <c r="B124" s="517"/>
      <c r="C124" s="516" t="s">
        <v>410</v>
      </c>
      <c r="D124" s="517"/>
      <c r="E124" s="518"/>
      <c r="F124" s="6"/>
      <c r="G124" s="513" t="s">
        <v>410</v>
      </c>
      <c r="H124" s="6"/>
      <c r="I124" s="6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</row>
    <row r="125" spans="1:242" ht="12.75" hidden="1" customHeight="1" x14ac:dyDescent="0.2">
      <c r="B125" s="2"/>
      <c r="C125" s="2"/>
      <c r="D125" s="2"/>
      <c r="E125" s="2"/>
      <c r="F125" s="11"/>
      <c r="G125" s="8"/>
      <c r="H125" s="6"/>
      <c r="I125" s="6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</row>
    <row r="126" spans="1:242" ht="12.75" hidden="1" customHeight="1" x14ac:dyDescent="0.2">
      <c r="B126" s="2"/>
      <c r="C126" s="2"/>
      <c r="D126" s="2"/>
      <c r="E126" s="2"/>
      <c r="F126" s="6"/>
      <c r="G126" s="8"/>
      <c r="H126" s="10"/>
      <c r="I126" s="10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</row>
    <row r="127" spans="1:242" ht="12.75" customHeight="1" thickTop="1" x14ac:dyDescent="0.2">
      <c r="B127" s="2"/>
      <c r="C127" s="2"/>
      <c r="D127" s="2"/>
      <c r="E127" s="2"/>
      <c r="F127" s="6"/>
      <c r="G127" s="8"/>
      <c r="H127" s="6"/>
      <c r="I127" s="6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</row>
    <row r="128" spans="1:242" ht="12.75" customHeight="1" x14ac:dyDescent="0.2">
      <c r="B128" s="460"/>
      <c r="C128" s="2"/>
      <c r="D128" s="2"/>
      <c r="E128" s="2"/>
      <c r="F128" s="12"/>
      <c r="G128" s="6"/>
      <c r="H128" s="6"/>
      <c r="I128" s="6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</row>
    <row r="129" spans="2:242" ht="12.75" customHeight="1" x14ac:dyDescent="0.2">
      <c r="B129" s="71"/>
      <c r="C129" s="6"/>
      <c r="D129" s="6"/>
      <c r="E129" s="6"/>
      <c r="F129" s="443"/>
      <c r="G129" s="6"/>
      <c r="H129" s="6"/>
      <c r="I129" s="6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</row>
    <row r="130" spans="2:242" ht="12.75" customHeight="1" x14ac:dyDescent="0.2">
      <c r="B130" s="6"/>
      <c r="C130" s="6"/>
      <c r="D130" s="443"/>
      <c r="E130" s="6"/>
      <c r="F130" s="443"/>
      <c r="G130" s="6"/>
      <c r="H130" s="443"/>
      <c r="I130" s="6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</row>
    <row r="131" spans="2:242" ht="12.75" customHeight="1" x14ac:dyDescent="0.2">
      <c r="B131" s="6"/>
      <c r="C131" s="6"/>
      <c r="D131" s="6"/>
      <c r="E131" s="6"/>
      <c r="F131" s="71"/>
      <c r="G131" s="6"/>
      <c r="H131" s="6"/>
      <c r="I131" s="6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</row>
    <row r="132" spans="2:242" ht="12.75" customHeight="1" x14ac:dyDescent="0.2">
      <c r="B132" s="6"/>
      <c r="C132" s="6"/>
      <c r="D132" s="6"/>
      <c r="E132" s="6"/>
      <c r="F132" s="600"/>
      <c r="H132" s="440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</row>
    <row r="133" spans="2:242" ht="12.75" customHeight="1" x14ac:dyDescent="0.2">
      <c r="B133" s="6"/>
      <c r="C133" s="6"/>
      <c r="D133" s="6"/>
      <c r="E133" s="6"/>
      <c r="F133" s="207"/>
      <c r="G133" s="6"/>
      <c r="H133" s="443"/>
      <c r="I133" s="6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</row>
    <row r="134" spans="2:242" ht="12.75" customHeight="1" x14ac:dyDescent="0.2">
      <c r="B134" s="6"/>
      <c r="C134" s="6"/>
      <c r="D134" s="6"/>
      <c r="E134" s="6"/>
      <c r="F134" s="6"/>
      <c r="G134" s="6"/>
      <c r="H134" s="6"/>
      <c r="I134" s="6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</row>
    <row r="135" spans="2:242" ht="12.75" customHeight="1" x14ac:dyDescent="0.2">
      <c r="B135" s="6"/>
      <c r="C135" s="6"/>
      <c r="D135" s="6"/>
      <c r="E135" s="6"/>
      <c r="F135" s="6"/>
      <c r="G135" s="6"/>
      <c r="H135" s="6"/>
      <c r="I135" s="6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</row>
    <row r="136" spans="2:242" ht="12.75" customHeight="1" x14ac:dyDescent="0.2">
      <c r="B136" s="6"/>
      <c r="C136" s="6"/>
      <c r="D136" s="6"/>
      <c r="E136" s="6"/>
      <c r="F136" s="6"/>
      <c r="G136" s="6"/>
      <c r="H136" s="443"/>
      <c r="I136" s="6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</row>
    <row r="137" spans="2:242" ht="12.75" customHeight="1" x14ac:dyDescent="0.2">
      <c r="B137" s="6"/>
      <c r="C137" s="6"/>
      <c r="D137" s="6"/>
      <c r="E137" s="6"/>
      <c r="F137" s="6"/>
      <c r="G137" s="6"/>
      <c r="H137" s="6"/>
      <c r="I137" s="6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</row>
    <row r="138" spans="2:242" ht="12.75" customHeight="1" x14ac:dyDescent="0.2">
      <c r="B138" s="6"/>
      <c r="C138" s="6"/>
      <c r="D138" s="6"/>
      <c r="E138" s="6"/>
      <c r="F138" s="6"/>
      <c r="G138" s="6"/>
      <c r="H138" s="6"/>
      <c r="I138" s="6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</row>
    <row r="139" spans="2:242" ht="12.75" customHeight="1" x14ac:dyDescent="0.2"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</row>
    <row r="140" spans="2:242" ht="12.75" customHeight="1" x14ac:dyDescent="0.2"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</row>
    <row r="141" spans="2:242" ht="12.75" customHeight="1" x14ac:dyDescent="0.2"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</row>
    <row r="142" spans="2:242" ht="12.75" customHeight="1" x14ac:dyDescent="0.2"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</row>
    <row r="143" spans="2:242" ht="12.75" customHeight="1" x14ac:dyDescent="0.2"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</row>
    <row r="144" spans="2:242" ht="12.75" customHeight="1" x14ac:dyDescent="0.2"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</row>
    <row r="145" spans="189:242" ht="12.75" customHeight="1" x14ac:dyDescent="0.2"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</row>
    <row r="146" spans="189:242" ht="12.75" customHeight="1" x14ac:dyDescent="0.2"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</row>
    <row r="147" spans="189:242" ht="12.75" customHeight="1" x14ac:dyDescent="0.2"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</row>
    <row r="148" spans="189:242" x14ac:dyDescent="0.2"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</row>
    <row r="149" spans="189:242" x14ac:dyDescent="0.2"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</row>
    <row r="150" spans="189:242" x14ac:dyDescent="0.2"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</row>
    <row r="151" spans="189:242" x14ac:dyDescent="0.2"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</row>
    <row r="152" spans="189:242" x14ac:dyDescent="0.2"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</row>
    <row r="153" spans="189:242" x14ac:dyDescent="0.2"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</row>
    <row r="154" spans="189:242" x14ac:dyDescent="0.2"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</row>
    <row r="155" spans="189:242" x14ac:dyDescent="0.2"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</row>
    <row r="156" spans="189:242" x14ac:dyDescent="0.2"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</row>
    <row r="157" spans="189:242" x14ac:dyDescent="0.2"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</row>
    <row r="158" spans="189:242" x14ac:dyDescent="0.2"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</row>
    <row r="159" spans="189:242" x14ac:dyDescent="0.2"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</row>
    <row r="160" spans="189:242" x14ac:dyDescent="0.2"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</row>
    <row r="161" spans="189:242" x14ac:dyDescent="0.2"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</row>
    <row r="162" spans="189:242" x14ac:dyDescent="0.2"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</row>
    <row r="163" spans="189:242" x14ac:dyDescent="0.2"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</row>
    <row r="164" spans="189:242" x14ac:dyDescent="0.2"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</row>
    <row r="165" spans="189:242" x14ac:dyDescent="0.2"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</row>
    <row r="166" spans="189:242" x14ac:dyDescent="0.2"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</row>
    <row r="167" spans="189:242" x14ac:dyDescent="0.2"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</row>
    <row r="168" spans="189:242" x14ac:dyDescent="0.2"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</row>
    <row r="169" spans="189:242" x14ac:dyDescent="0.2"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</row>
    <row r="170" spans="189:242" x14ac:dyDescent="0.2"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</row>
    <row r="171" spans="189:242" x14ac:dyDescent="0.2"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</row>
    <row r="172" spans="189:242" x14ac:dyDescent="0.2"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</row>
    <row r="173" spans="189:242" x14ac:dyDescent="0.2"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</row>
    <row r="174" spans="189:242" x14ac:dyDescent="0.2"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</row>
    <row r="175" spans="189:242" x14ac:dyDescent="0.2"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</row>
    <row r="176" spans="189:242" x14ac:dyDescent="0.2"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</row>
    <row r="177" spans="189:242" x14ac:dyDescent="0.2"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</row>
    <row r="178" spans="189:242" x14ac:dyDescent="0.2"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</row>
    <row r="179" spans="189:242" x14ac:dyDescent="0.2"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</row>
    <row r="180" spans="189:242" x14ac:dyDescent="0.2"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</row>
    <row r="181" spans="189:242" x14ac:dyDescent="0.2"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</row>
    <row r="182" spans="189:242" x14ac:dyDescent="0.2"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</row>
    <row r="183" spans="189:242" x14ac:dyDescent="0.2"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</row>
    <row r="184" spans="189:242" x14ac:dyDescent="0.2"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</row>
    <row r="185" spans="189:242" x14ac:dyDescent="0.2"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</row>
    <row r="186" spans="189:242" x14ac:dyDescent="0.2"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</row>
    <row r="187" spans="189:242" x14ac:dyDescent="0.2"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</row>
    <row r="188" spans="189:242" x14ac:dyDescent="0.2"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</row>
    <row r="189" spans="189:242" x14ac:dyDescent="0.2"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</row>
    <row r="190" spans="189:242" x14ac:dyDescent="0.2"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</row>
    <row r="191" spans="189:242" x14ac:dyDescent="0.2"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</row>
    <row r="192" spans="189:242" x14ac:dyDescent="0.2"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</row>
    <row r="193" spans="189:242" x14ac:dyDescent="0.2"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</row>
    <row r="194" spans="189:242" x14ac:dyDescent="0.2"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</row>
    <row r="195" spans="189:242" x14ac:dyDescent="0.2"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</row>
    <row r="196" spans="189:242" x14ac:dyDescent="0.2"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</row>
    <row r="197" spans="189:242" x14ac:dyDescent="0.2"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</row>
    <row r="198" spans="189:242" x14ac:dyDescent="0.2"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</row>
    <row r="199" spans="189:242" x14ac:dyDescent="0.2"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</row>
    <row r="200" spans="189:242" x14ac:dyDescent="0.2"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</row>
    <row r="201" spans="189:242" x14ac:dyDescent="0.2"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</row>
    <row r="202" spans="189:242" x14ac:dyDescent="0.2"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</row>
    <row r="203" spans="189:242" x14ac:dyDescent="0.2"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</row>
    <row r="204" spans="189:242" x14ac:dyDescent="0.2"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</row>
    <row r="205" spans="189:242" x14ac:dyDescent="0.2"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</row>
    <row r="206" spans="189:242" x14ac:dyDescent="0.2"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</row>
    <row r="207" spans="189:242" x14ac:dyDescent="0.2"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</row>
    <row r="208" spans="189:242" x14ac:dyDescent="0.2"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</row>
    <row r="209" spans="189:242" x14ac:dyDescent="0.2"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</row>
    <row r="210" spans="189:242" x14ac:dyDescent="0.2"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</row>
    <row r="211" spans="189:242" x14ac:dyDescent="0.2"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</row>
    <row r="212" spans="189:242" x14ac:dyDescent="0.2"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</row>
    <row r="213" spans="189:242" x14ac:dyDescent="0.2"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</row>
    <row r="214" spans="189:242" x14ac:dyDescent="0.2"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</row>
    <row r="215" spans="189:242" x14ac:dyDescent="0.2"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</row>
    <row r="216" spans="189:242" x14ac:dyDescent="0.2"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</row>
    <row r="217" spans="189:242" x14ac:dyDescent="0.2"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</row>
    <row r="218" spans="189:242" x14ac:dyDescent="0.2"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</row>
    <row r="219" spans="189:242" x14ac:dyDescent="0.2"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</row>
    <row r="220" spans="189:242" x14ac:dyDescent="0.2"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</row>
    <row r="221" spans="189:242" x14ac:dyDescent="0.2"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</row>
    <row r="222" spans="189:242" x14ac:dyDescent="0.2"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</row>
    <row r="223" spans="189:242" x14ac:dyDescent="0.2"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</row>
    <row r="224" spans="189:242" x14ac:dyDescent="0.2"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</row>
    <row r="225" spans="189:242" x14ac:dyDescent="0.2"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</row>
    <row r="226" spans="189:242" x14ac:dyDescent="0.2"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</row>
    <row r="227" spans="189:242" x14ac:dyDescent="0.2"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</row>
    <row r="228" spans="189:242" x14ac:dyDescent="0.2"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</row>
    <row r="229" spans="189:242" x14ac:dyDescent="0.2"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</row>
    <row r="230" spans="189:242" x14ac:dyDescent="0.2"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</row>
    <row r="231" spans="189:242" x14ac:dyDescent="0.2"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</row>
    <row r="232" spans="189:242" x14ac:dyDescent="0.2"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</row>
    <row r="233" spans="189:242" x14ac:dyDescent="0.2"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</row>
    <row r="234" spans="189:242" x14ac:dyDescent="0.2"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</row>
    <row r="235" spans="189:242" x14ac:dyDescent="0.2"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</row>
    <row r="236" spans="189:242" x14ac:dyDescent="0.2"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</row>
    <row r="237" spans="189:242" x14ac:dyDescent="0.2"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</row>
    <row r="238" spans="189:242" x14ac:dyDescent="0.2"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</row>
    <row r="239" spans="189:242" x14ac:dyDescent="0.2"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</row>
    <row r="240" spans="189:242" x14ac:dyDescent="0.2"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</row>
    <row r="241" spans="189:242" x14ac:dyDescent="0.2"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</row>
    <row r="242" spans="189:242" x14ac:dyDescent="0.2"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</row>
    <row r="243" spans="189:242" x14ac:dyDescent="0.2"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</row>
    <row r="244" spans="189:242" x14ac:dyDescent="0.2"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</row>
    <row r="245" spans="189:242" x14ac:dyDescent="0.2"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</row>
    <row r="246" spans="189:242" x14ac:dyDescent="0.2"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</row>
    <row r="247" spans="189:242" x14ac:dyDescent="0.2"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</row>
    <row r="248" spans="189:242" x14ac:dyDescent="0.2"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</row>
    <row r="249" spans="189:242" x14ac:dyDescent="0.2"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</row>
    <row r="250" spans="189:242" x14ac:dyDescent="0.2"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</row>
    <row r="251" spans="189:242" x14ac:dyDescent="0.2"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</row>
    <row r="252" spans="189:242" x14ac:dyDescent="0.2"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</row>
    <row r="253" spans="189:242" x14ac:dyDescent="0.2"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</row>
    <row r="254" spans="189:242" x14ac:dyDescent="0.2"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</row>
    <row r="255" spans="189:242" x14ac:dyDescent="0.2"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</row>
    <row r="256" spans="189:242" x14ac:dyDescent="0.2"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</row>
    <row r="257" spans="189:242" x14ac:dyDescent="0.2"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</row>
    <row r="258" spans="189:242" x14ac:dyDescent="0.2"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</row>
    <row r="259" spans="189:242" x14ac:dyDescent="0.2"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</row>
    <row r="260" spans="189:242" x14ac:dyDescent="0.2"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</row>
    <row r="261" spans="189:242" x14ac:dyDescent="0.2"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</row>
    <row r="262" spans="189:242" x14ac:dyDescent="0.2"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</row>
    <row r="263" spans="189:242" x14ac:dyDescent="0.2"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</row>
    <row r="264" spans="189:242" x14ac:dyDescent="0.2"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</row>
    <row r="265" spans="189:242" x14ac:dyDescent="0.2"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</row>
    <row r="266" spans="189:242" x14ac:dyDescent="0.2"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</row>
    <row r="267" spans="189:242" x14ac:dyDescent="0.2"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</row>
    <row r="268" spans="189:242" x14ac:dyDescent="0.2"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</row>
    <row r="269" spans="189:242" x14ac:dyDescent="0.2"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</row>
    <row r="270" spans="189:242" x14ac:dyDescent="0.2"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</row>
    <row r="271" spans="189:242" x14ac:dyDescent="0.2"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</row>
    <row r="272" spans="189:242" x14ac:dyDescent="0.2"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</row>
    <row r="273" spans="189:242" x14ac:dyDescent="0.2"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</row>
    <row r="274" spans="189:242" x14ac:dyDescent="0.2"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</row>
    <row r="275" spans="189:242" x14ac:dyDescent="0.2"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</row>
    <row r="276" spans="189:242" x14ac:dyDescent="0.2"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</row>
    <row r="277" spans="189:242" x14ac:dyDescent="0.2"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</row>
  </sheetData>
  <protectedRanges>
    <protectedRange password="CAF3" sqref="D35:E35" name="Range1"/>
  </protectedRanges>
  <mergeCells count="8">
    <mergeCell ref="B13:E14"/>
    <mergeCell ref="F13:I14"/>
    <mergeCell ref="H1:I1"/>
    <mergeCell ref="B5:I5"/>
    <mergeCell ref="B6:I6"/>
    <mergeCell ref="B9:I9"/>
    <mergeCell ref="B10:I10"/>
    <mergeCell ref="B11:I11"/>
  </mergeCells>
  <phoneticPr fontId="11" type="noConversion"/>
  <conditionalFormatting sqref="D19:E113 H40:I44 H46:I51 H53:I55 D115:E115 H115:I115 D117:E118 H117:I120 H122:I127 H19:I35 H57:I104">
    <cfRule type="cellIs" dxfId="7" priority="1" stopIfTrue="1" operator="equal">
      <formula>0</formula>
    </cfRule>
  </conditionalFormatting>
  <pageMargins left="0.15748031496062992" right="0.15748031496062992" top="0.6692913385826772" bottom="0.70866141732283472" header="0" footer="0"/>
  <pageSetup paperSize="9" scale="95" firstPageNumber="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Q77"/>
  <sheetViews>
    <sheetView showGridLines="0" zoomScale="130" workbookViewId="0">
      <selection activeCell="F71" sqref="F71"/>
    </sheetView>
  </sheetViews>
  <sheetFormatPr defaultColWidth="6.7109375" defaultRowHeight="12.75" x14ac:dyDescent="0.2"/>
  <cols>
    <col min="1" max="1" width="1.28515625" style="1" customWidth="1"/>
    <col min="2" max="2" width="28.42578125" style="1" customWidth="1"/>
    <col min="3" max="3" width="3.7109375" style="1" customWidth="1"/>
    <col min="4" max="4" width="10.140625" style="440" customWidth="1"/>
    <col min="5" max="5" width="5.42578125" style="1" customWidth="1"/>
    <col min="6" max="6" width="28.7109375" style="1" customWidth="1"/>
    <col min="7" max="7" width="3.7109375" style="1" customWidth="1"/>
    <col min="8" max="8" width="10.140625" style="440" customWidth="1"/>
    <col min="9" max="9" width="5.42578125" style="1" customWidth="1"/>
    <col min="10" max="10" width="7.7109375" style="1" bestFit="1" customWidth="1"/>
    <col min="11" max="11" width="6.7109375" style="1"/>
    <col min="12" max="12" width="10.7109375" style="1" bestFit="1" customWidth="1"/>
    <col min="13" max="225" width="6.7109375" style="1"/>
    <col min="226" max="16384" width="6.7109375" style="2"/>
  </cols>
  <sheetData>
    <row r="1" spans="1:225" s="15" customFormat="1" ht="13.5" x14ac:dyDescent="0.25">
      <c r="A1" s="94" t="s">
        <v>85</v>
      </c>
      <c r="B1" s="13"/>
      <c r="C1" s="13"/>
      <c r="D1" s="420"/>
      <c r="E1" s="13"/>
      <c r="F1" s="13"/>
      <c r="G1" s="95" t="s">
        <v>457</v>
      </c>
      <c r="H1" s="652">
        <f>bulstat</f>
        <v>111111</v>
      </c>
      <c r="I1" s="65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</row>
    <row r="2" spans="1:225" s="15" customFormat="1" ht="13.5" x14ac:dyDescent="0.2">
      <c r="A2" s="13"/>
      <c r="B2" s="520"/>
      <c r="C2" s="13"/>
      <c r="D2" s="420"/>
      <c r="E2" s="13"/>
      <c r="F2" s="13"/>
      <c r="G2" s="13"/>
      <c r="H2" s="420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</row>
    <row r="3" spans="1:225" s="15" customFormat="1" ht="12.75" customHeight="1" x14ac:dyDescent="0.2">
      <c r="A3" s="13" t="s">
        <v>111</v>
      </c>
      <c r="B3" s="653">
        <f>_ime1</f>
        <v>111111</v>
      </c>
      <c r="C3" s="653"/>
      <c r="D3" s="653"/>
      <c r="E3" s="653"/>
      <c r="F3" s="653"/>
      <c r="G3" s="653"/>
      <c r="H3" s="653"/>
      <c r="I3" s="65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</row>
    <row r="4" spans="1:225" s="15" customFormat="1" ht="12.75" customHeight="1" x14ac:dyDescent="0.2">
      <c r="A4" s="13"/>
      <c r="B4" s="650">
        <f>adres</f>
        <v>111111</v>
      </c>
      <c r="C4" s="650"/>
      <c r="D4" s="650"/>
      <c r="E4" s="650"/>
      <c r="F4" s="650"/>
      <c r="G4" s="650"/>
      <c r="H4" s="650"/>
      <c r="I4" s="650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</row>
    <row r="5" spans="1:225" s="15" customFormat="1" ht="12.75" customHeight="1" x14ac:dyDescent="0.2">
      <c r="A5" s="13"/>
      <c r="D5" s="421"/>
      <c r="H5" s="421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</row>
    <row r="6" spans="1:225" s="15" customFormat="1" ht="15" customHeight="1" x14ac:dyDescent="0.2">
      <c r="A6" s="13"/>
      <c r="B6" s="653" t="s">
        <v>115</v>
      </c>
      <c r="C6" s="653"/>
      <c r="D6" s="653"/>
      <c r="E6" s="653"/>
      <c r="F6" s="653"/>
      <c r="G6" s="653"/>
      <c r="H6" s="653"/>
      <c r="I6" s="65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</row>
    <row r="7" spans="1:225" s="15" customFormat="1" ht="11.25" customHeight="1" x14ac:dyDescent="0.2">
      <c r="A7" s="13"/>
      <c r="B7" s="650" t="s">
        <v>112</v>
      </c>
      <c r="C7" s="650"/>
      <c r="D7" s="650"/>
      <c r="E7" s="650"/>
      <c r="F7" s="650"/>
      <c r="G7" s="650"/>
      <c r="H7" s="650"/>
      <c r="I7" s="650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</row>
    <row r="8" spans="1:225" s="15" customFormat="1" ht="12.75" customHeight="1" thickBot="1" x14ac:dyDescent="0.25">
      <c r="A8" s="13"/>
      <c r="B8" s="651">
        <f>data1</f>
        <v>45657</v>
      </c>
      <c r="C8" s="651"/>
      <c r="D8" s="651"/>
      <c r="E8" s="651"/>
      <c r="F8" s="651"/>
      <c r="G8" s="651"/>
      <c r="H8" s="651"/>
      <c r="I8" s="651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</row>
    <row r="9" spans="1:225" ht="12.75" customHeight="1" thickTop="1" x14ac:dyDescent="0.2">
      <c r="A9" s="7"/>
      <c r="B9" s="644" t="s">
        <v>86</v>
      </c>
      <c r="C9" s="263" t="s">
        <v>325</v>
      </c>
      <c r="D9" s="422" t="s">
        <v>517</v>
      </c>
      <c r="E9" s="82"/>
      <c r="F9" s="647" t="s">
        <v>87</v>
      </c>
      <c r="G9" s="263" t="s">
        <v>325</v>
      </c>
      <c r="H9" s="422" t="s">
        <v>517</v>
      </c>
      <c r="I9" s="8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</row>
    <row r="10" spans="1:225" ht="12.75" customHeight="1" x14ac:dyDescent="0.2">
      <c r="A10" s="7"/>
      <c r="B10" s="645"/>
      <c r="C10" s="224" t="s">
        <v>328</v>
      </c>
      <c r="D10" s="423" t="s">
        <v>522</v>
      </c>
      <c r="E10" s="62" t="s">
        <v>518</v>
      </c>
      <c r="F10" s="648"/>
      <c r="G10" s="224" t="s">
        <v>328</v>
      </c>
      <c r="H10" s="423" t="str">
        <f>D10</f>
        <v>2024г</v>
      </c>
      <c r="I10" s="62" t="str">
        <f>E10</f>
        <v>хил.</v>
      </c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</row>
    <row r="11" spans="1:225" ht="12.75" customHeight="1" x14ac:dyDescent="0.2">
      <c r="A11" s="7"/>
      <c r="B11" s="646"/>
      <c r="C11" s="225" t="s">
        <v>329</v>
      </c>
      <c r="D11" s="424" t="s">
        <v>519</v>
      </c>
      <c r="E11" s="179" t="s">
        <v>519</v>
      </c>
      <c r="F11" s="649"/>
      <c r="G11" s="255" t="s">
        <v>329</v>
      </c>
      <c r="H11" s="424" t="str">
        <f>D11</f>
        <v>лв</v>
      </c>
      <c r="I11" s="179" t="str">
        <f>E11</f>
        <v>лв</v>
      </c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</row>
    <row r="12" spans="1:225" ht="10.5" customHeight="1" x14ac:dyDescent="0.2">
      <c r="A12" s="7"/>
      <c r="B12" s="181" t="s">
        <v>477</v>
      </c>
      <c r="C12" s="264"/>
      <c r="D12" s="254">
        <v>1</v>
      </c>
      <c r="E12" s="184">
        <v>2</v>
      </c>
      <c r="F12" s="183" t="s">
        <v>477</v>
      </c>
      <c r="G12" s="226"/>
      <c r="H12" s="254">
        <v>1</v>
      </c>
      <c r="I12" s="184">
        <v>2</v>
      </c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</row>
    <row r="13" spans="1:225" ht="12.75" customHeight="1" x14ac:dyDescent="0.2">
      <c r="A13" s="7"/>
      <c r="B13" s="12" t="s">
        <v>349</v>
      </c>
      <c r="C13" s="237"/>
      <c r="D13" s="425"/>
      <c r="E13" s="49"/>
      <c r="F13" s="12" t="s">
        <v>129</v>
      </c>
      <c r="G13" s="230"/>
      <c r="H13" s="444"/>
      <c r="I13" s="50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</row>
    <row r="14" spans="1:225" ht="12.75" customHeight="1" x14ac:dyDescent="0.2">
      <c r="A14" s="7"/>
      <c r="B14" s="69" t="s">
        <v>106</v>
      </c>
      <c r="C14" s="232"/>
      <c r="D14" s="426"/>
      <c r="E14" s="29"/>
      <c r="F14" s="73" t="s">
        <v>130</v>
      </c>
      <c r="G14" s="276">
        <v>15100</v>
      </c>
      <c r="H14" s="610">
        <f>SUM(H15:H19)</f>
        <v>0</v>
      </c>
      <c r="I14" s="625">
        <f>SUM(I15:I19)</f>
        <v>0</v>
      </c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</row>
    <row r="15" spans="1:225" ht="10.5" customHeight="1" x14ac:dyDescent="0.2">
      <c r="A15" s="7"/>
      <c r="B15" s="75" t="s">
        <v>107</v>
      </c>
      <c r="C15" s="234">
        <v>10100</v>
      </c>
      <c r="D15" s="427">
        <v>0</v>
      </c>
      <c r="E15" s="31">
        <v>0</v>
      </c>
      <c r="F15" s="24" t="s">
        <v>131</v>
      </c>
      <c r="G15" s="257">
        <v>15110</v>
      </c>
      <c r="H15" s="446">
        <v>0</v>
      </c>
      <c r="I15" s="51">
        <v>0</v>
      </c>
      <c r="K15" s="440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</row>
    <row r="16" spans="1:225" ht="12.75" customHeight="1" x14ac:dyDescent="0.2">
      <c r="A16" s="7"/>
      <c r="B16" s="69" t="s">
        <v>350</v>
      </c>
      <c r="C16" s="232"/>
      <c r="D16" s="428"/>
      <c r="E16" s="29"/>
      <c r="F16" s="74" t="s">
        <v>132</v>
      </c>
      <c r="G16" s="229">
        <v>15120</v>
      </c>
      <c r="H16" s="430">
        <v>0</v>
      </c>
      <c r="I16" s="33">
        <v>0</v>
      </c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</row>
    <row r="17" spans="1:225" ht="12.75" customHeight="1" x14ac:dyDescent="0.2">
      <c r="A17" s="7"/>
      <c r="B17" s="75" t="s">
        <v>351</v>
      </c>
      <c r="C17" s="234">
        <v>10200</v>
      </c>
      <c r="D17" s="613">
        <f>SUM(D18+D19)</f>
        <v>0</v>
      </c>
      <c r="E17" s="628">
        <f>SUM(E18+E19)</f>
        <v>0</v>
      </c>
      <c r="F17" s="40" t="s">
        <v>358</v>
      </c>
      <c r="G17" s="238">
        <v>15130</v>
      </c>
      <c r="H17" s="430">
        <v>0</v>
      </c>
      <c r="I17" s="33">
        <v>0</v>
      </c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</row>
    <row r="18" spans="1:225" ht="12.75" customHeight="1" x14ac:dyDescent="0.2">
      <c r="A18" s="7"/>
      <c r="B18" s="24" t="s">
        <v>353</v>
      </c>
      <c r="C18" s="234">
        <v>10210</v>
      </c>
      <c r="D18" s="427">
        <v>0</v>
      </c>
      <c r="E18" s="31">
        <v>0</v>
      </c>
      <c r="F18" s="40" t="s">
        <v>219</v>
      </c>
      <c r="G18" s="238"/>
      <c r="H18" s="430">
        <v>0</v>
      </c>
      <c r="I18" s="33">
        <v>0</v>
      </c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</row>
    <row r="19" spans="1:225" ht="12.75" customHeight="1" x14ac:dyDescent="0.2">
      <c r="A19" s="7"/>
      <c r="B19" s="74" t="s">
        <v>354</v>
      </c>
      <c r="C19" s="238">
        <v>10220</v>
      </c>
      <c r="D19" s="430">
        <v>0</v>
      </c>
      <c r="E19" s="33">
        <v>0</v>
      </c>
      <c r="F19" s="24" t="s">
        <v>220</v>
      </c>
      <c r="G19" s="233"/>
      <c r="H19" s="436"/>
      <c r="I19" s="49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</row>
    <row r="20" spans="1:225" ht="12.75" customHeight="1" x14ac:dyDescent="0.2">
      <c r="A20" s="7"/>
      <c r="B20" s="76" t="s">
        <v>352</v>
      </c>
      <c r="C20" s="238">
        <v>10300</v>
      </c>
      <c r="D20" s="614">
        <f>SUM(D21+D22)</f>
        <v>0</v>
      </c>
      <c r="E20" s="629">
        <f>SUM(E21+E22)</f>
        <v>0</v>
      </c>
      <c r="F20" s="69" t="s">
        <v>359</v>
      </c>
      <c r="G20" s="232"/>
      <c r="H20" s="432"/>
      <c r="I20" s="29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</row>
    <row r="21" spans="1:225" ht="12.75" customHeight="1" x14ac:dyDescent="0.2">
      <c r="A21" s="7"/>
      <c r="B21" s="24" t="s">
        <v>355</v>
      </c>
      <c r="C21" s="234">
        <v>10310</v>
      </c>
      <c r="D21" s="427">
        <v>0</v>
      </c>
      <c r="E21" s="31">
        <v>0</v>
      </c>
      <c r="F21" s="75" t="s">
        <v>107</v>
      </c>
      <c r="G21" s="234">
        <v>15200</v>
      </c>
      <c r="H21" s="611"/>
      <c r="I21" s="626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</row>
    <row r="22" spans="1:225" ht="12.75" customHeight="1" x14ac:dyDescent="0.2">
      <c r="A22" s="7"/>
      <c r="B22" s="74" t="s">
        <v>356</v>
      </c>
      <c r="C22" s="238">
        <v>10320</v>
      </c>
      <c r="D22" s="430">
        <v>0</v>
      </c>
      <c r="E22" s="33">
        <v>0</v>
      </c>
      <c r="F22" s="69" t="s">
        <v>361</v>
      </c>
      <c r="G22" s="233"/>
      <c r="H22" s="436"/>
      <c r="I22" s="49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</row>
    <row r="23" spans="1:225" ht="12.75" customHeight="1" x14ac:dyDescent="0.2">
      <c r="A23" s="7"/>
      <c r="B23" s="74" t="s">
        <v>357</v>
      </c>
      <c r="C23" s="265">
        <v>10321</v>
      </c>
      <c r="D23" s="430"/>
      <c r="E23" s="33"/>
      <c r="F23" s="71" t="s">
        <v>360</v>
      </c>
      <c r="G23" s="234">
        <v>15300</v>
      </c>
      <c r="H23" s="427">
        <v>0</v>
      </c>
      <c r="I23" s="31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</row>
    <row r="24" spans="1:225" ht="12.75" customHeight="1" x14ac:dyDescent="0.2">
      <c r="A24" s="7"/>
      <c r="B24" s="69" t="s">
        <v>108</v>
      </c>
      <c r="C24" s="232"/>
      <c r="D24" s="426"/>
      <c r="E24" s="29"/>
      <c r="F24" s="76" t="s">
        <v>346</v>
      </c>
      <c r="G24" s="239">
        <v>15400</v>
      </c>
      <c r="H24" s="612">
        <v>0</v>
      </c>
      <c r="I24" s="627">
        <v>0</v>
      </c>
      <c r="L24" s="440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</row>
    <row r="25" spans="1:225" ht="12.75" customHeight="1" x14ac:dyDescent="0.2">
      <c r="A25" s="7"/>
      <c r="B25" s="71" t="s">
        <v>109</v>
      </c>
      <c r="C25" s="233">
        <v>10400</v>
      </c>
      <c r="D25" s="613">
        <f>SUM(D28+D32)</f>
        <v>0</v>
      </c>
      <c r="E25" s="628">
        <f>SUM(E28+E32)</f>
        <v>0</v>
      </c>
      <c r="F25" s="22" t="s">
        <v>362</v>
      </c>
      <c r="G25" s="231">
        <v>15410</v>
      </c>
      <c r="H25" s="446">
        <v>0</v>
      </c>
      <c r="I25" s="51">
        <v>0</v>
      </c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</row>
    <row r="26" spans="1:225" ht="12.75" customHeight="1" x14ac:dyDescent="0.2">
      <c r="A26" s="7"/>
      <c r="B26" s="22" t="s">
        <v>78</v>
      </c>
      <c r="C26" s="236"/>
      <c r="D26" s="432"/>
      <c r="E26" s="29"/>
      <c r="F26" s="45" t="s">
        <v>363</v>
      </c>
      <c r="G26" s="277"/>
      <c r="H26" s="447"/>
      <c r="I26" s="87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</row>
    <row r="27" spans="1:225" ht="12.75" customHeight="1" x14ac:dyDescent="0.2">
      <c r="A27" s="7"/>
      <c r="B27" s="27" t="s">
        <v>80</v>
      </c>
      <c r="C27" s="233"/>
      <c r="D27" s="433"/>
      <c r="E27" s="83"/>
      <c r="F27" s="77" t="s">
        <v>364</v>
      </c>
      <c r="G27" s="272">
        <v>15000</v>
      </c>
      <c r="H27" s="448">
        <f>SUM(H14+H21+H23+H24)</f>
        <v>0</v>
      </c>
      <c r="I27" s="468">
        <f>SUM(I14+I21+I23+I24)</f>
        <v>0</v>
      </c>
      <c r="K27" s="440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</row>
    <row r="28" spans="1:225" ht="12.75" customHeight="1" x14ac:dyDescent="0.2">
      <c r="A28" s="7"/>
      <c r="B28" s="24" t="s">
        <v>79</v>
      </c>
      <c r="C28" s="245">
        <v>10410</v>
      </c>
      <c r="D28" s="429">
        <v>0</v>
      </c>
      <c r="E28" s="58">
        <v>0</v>
      </c>
      <c r="F28" s="78" t="s">
        <v>365</v>
      </c>
      <c r="G28" s="236"/>
      <c r="H28" s="432"/>
      <c r="I28" s="29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</row>
    <row r="29" spans="1:225" ht="12.75" customHeight="1" x14ac:dyDescent="0.2">
      <c r="A29" s="7"/>
      <c r="B29" s="24" t="s">
        <v>88</v>
      </c>
      <c r="C29" s="245">
        <v>10411</v>
      </c>
      <c r="D29" s="427">
        <v>0</v>
      </c>
      <c r="E29" s="31">
        <v>0</v>
      </c>
      <c r="F29" s="79" t="s">
        <v>366</v>
      </c>
      <c r="G29" s="237">
        <v>16100</v>
      </c>
      <c r="H29" s="436"/>
      <c r="I29" s="49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</row>
    <row r="30" spans="1:225" ht="12.75" customHeight="1" x14ac:dyDescent="0.2">
      <c r="A30" s="7"/>
      <c r="B30" s="22" t="s">
        <v>89</v>
      </c>
      <c r="C30" s="232">
        <v>10412</v>
      </c>
      <c r="D30" s="434"/>
      <c r="E30" s="29"/>
      <c r="F30" s="22" t="s">
        <v>367</v>
      </c>
      <c r="G30" s="232"/>
      <c r="H30" s="434"/>
      <c r="I30" s="29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</row>
    <row r="31" spans="1:225" ht="12.75" customHeight="1" x14ac:dyDescent="0.2">
      <c r="A31" s="7"/>
      <c r="B31" s="25" t="s">
        <v>82</v>
      </c>
      <c r="C31" s="232"/>
      <c r="D31" s="432"/>
      <c r="E31" s="29"/>
      <c r="F31" s="27" t="s">
        <v>368</v>
      </c>
      <c r="G31" s="233">
        <v>16110</v>
      </c>
      <c r="H31" s="449"/>
      <c r="I31" s="83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</row>
    <row r="32" spans="1:225" ht="12" customHeight="1" x14ac:dyDescent="0.2">
      <c r="A32" s="7"/>
      <c r="B32" s="26" t="s">
        <v>90</v>
      </c>
      <c r="C32" s="234">
        <v>10420</v>
      </c>
      <c r="D32" s="427"/>
      <c r="E32" s="31"/>
      <c r="F32" s="78" t="s">
        <v>369</v>
      </c>
      <c r="G32" s="236"/>
      <c r="H32" s="432"/>
      <c r="I32" s="29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</row>
    <row r="33" spans="1:225" ht="12.75" customHeight="1" x14ac:dyDescent="0.2">
      <c r="A33" s="7"/>
      <c r="B33" s="69" t="s">
        <v>81</v>
      </c>
      <c r="C33" s="233">
        <v>10500</v>
      </c>
      <c r="D33" s="613">
        <f>SUM(D35+D36+D37)</f>
        <v>0</v>
      </c>
      <c r="E33" s="628">
        <f>SUM(E35+E36+E37)</f>
        <v>0</v>
      </c>
      <c r="F33" s="79" t="s">
        <v>370</v>
      </c>
      <c r="G33" s="237"/>
      <c r="H33" s="436"/>
      <c r="I33" s="49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</row>
    <row r="34" spans="1:225" ht="12.75" customHeight="1" x14ac:dyDescent="0.2">
      <c r="A34" s="7"/>
      <c r="B34" s="22" t="s">
        <v>127</v>
      </c>
      <c r="C34" s="232"/>
      <c r="D34" s="432"/>
      <c r="E34" s="29"/>
      <c r="F34" s="80" t="s">
        <v>371</v>
      </c>
      <c r="G34" s="234">
        <v>16200</v>
      </c>
      <c r="H34" s="427"/>
      <c r="I34" s="31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</row>
    <row r="35" spans="1:225" ht="11.25" customHeight="1" x14ac:dyDescent="0.2">
      <c r="A35" s="7"/>
      <c r="B35" s="85" t="s">
        <v>128</v>
      </c>
      <c r="C35" s="234">
        <v>10510</v>
      </c>
      <c r="D35" s="429"/>
      <c r="E35" s="58"/>
      <c r="F35" s="74" t="s">
        <v>372</v>
      </c>
      <c r="G35" s="232">
        <v>16210</v>
      </c>
      <c r="H35" s="450"/>
      <c r="I35" s="33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</row>
    <row r="36" spans="1:225" ht="12.75" customHeight="1" x14ac:dyDescent="0.2">
      <c r="A36" s="7"/>
      <c r="B36" s="74" t="s">
        <v>83</v>
      </c>
      <c r="C36" s="238">
        <v>10520</v>
      </c>
      <c r="D36" s="430"/>
      <c r="E36" s="33"/>
      <c r="F36" s="69" t="s">
        <v>373</v>
      </c>
      <c r="G36" s="277"/>
      <c r="H36" s="451"/>
      <c r="I36" s="53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</row>
    <row r="37" spans="1:225" ht="12.75" customHeight="1" x14ac:dyDescent="0.2">
      <c r="A37" s="7"/>
      <c r="B37" s="22" t="s">
        <v>84</v>
      </c>
      <c r="C37" s="238"/>
      <c r="D37" s="430">
        <v>0</v>
      </c>
      <c r="E37" s="33">
        <v>0</v>
      </c>
      <c r="F37" s="75" t="s">
        <v>374</v>
      </c>
      <c r="G37" s="234">
        <v>16300</v>
      </c>
      <c r="H37" s="429">
        <f>SUM(H38+H40+H42+H43)</f>
        <v>0</v>
      </c>
      <c r="I37" s="58">
        <f>SUM(I38+I40+I42+I43)</f>
        <v>0</v>
      </c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</row>
    <row r="38" spans="1:225" ht="12.75" customHeight="1" x14ac:dyDescent="0.2">
      <c r="A38" s="7"/>
      <c r="B38" s="45" t="s">
        <v>387</v>
      </c>
      <c r="C38" s="266"/>
      <c r="D38" s="432"/>
      <c r="E38" s="29"/>
      <c r="F38" s="22" t="s">
        <v>223</v>
      </c>
      <c r="G38" s="233">
        <v>16310</v>
      </c>
      <c r="H38" s="437"/>
      <c r="I38" s="5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</row>
    <row r="39" spans="1:225" ht="12.75" customHeight="1" x14ac:dyDescent="0.2">
      <c r="A39" s="7"/>
      <c r="B39" s="77" t="s">
        <v>388</v>
      </c>
      <c r="C39" s="267">
        <v>10000</v>
      </c>
      <c r="D39" s="435">
        <f>SUM(D15+D17+D20+D25+D33)</f>
        <v>0</v>
      </c>
      <c r="E39" s="59">
        <f>SUM(E15+E17+E20+E25+E33)</f>
        <v>0</v>
      </c>
      <c r="F39" s="22" t="s">
        <v>375</v>
      </c>
      <c r="G39" s="236"/>
      <c r="H39" s="432"/>
      <c r="I39" s="29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</row>
    <row r="40" spans="1:225" ht="12.75" customHeight="1" x14ac:dyDescent="0.2">
      <c r="A40" s="7"/>
      <c r="B40" s="78" t="s">
        <v>110</v>
      </c>
      <c r="C40" s="236"/>
      <c r="D40" s="432"/>
      <c r="E40" s="29"/>
      <c r="F40" s="24" t="s">
        <v>94</v>
      </c>
      <c r="G40" s="245">
        <v>16320</v>
      </c>
      <c r="H40" s="427"/>
      <c r="I40" s="31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</row>
    <row r="41" spans="1:225" ht="12.75" customHeight="1" x14ac:dyDescent="0.2">
      <c r="A41" s="7"/>
      <c r="B41" s="79" t="s">
        <v>123</v>
      </c>
      <c r="C41" s="237"/>
      <c r="D41" s="436"/>
      <c r="E41" s="49"/>
      <c r="F41" s="22" t="s">
        <v>376</v>
      </c>
      <c r="G41" s="232"/>
      <c r="H41" s="432"/>
      <c r="I41" s="29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</row>
    <row r="42" spans="1:225" ht="12.75" customHeight="1" x14ac:dyDescent="0.2">
      <c r="A42" s="7"/>
      <c r="B42" s="79" t="s">
        <v>124</v>
      </c>
      <c r="C42" s="233">
        <v>11100</v>
      </c>
      <c r="D42" s="436"/>
      <c r="E42" s="49"/>
      <c r="F42" s="24" t="s">
        <v>92</v>
      </c>
      <c r="G42" s="245">
        <v>16330</v>
      </c>
      <c r="H42" s="427"/>
      <c r="I42" s="31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</row>
    <row r="43" spans="1:225" ht="12.75" customHeight="1" x14ac:dyDescent="0.2">
      <c r="A43" s="7"/>
      <c r="B43" s="22" t="s">
        <v>91</v>
      </c>
      <c r="C43" s="232"/>
      <c r="D43" s="432"/>
      <c r="E43" s="29"/>
      <c r="F43" s="74" t="s">
        <v>377</v>
      </c>
      <c r="G43" s="229"/>
      <c r="H43" s="452"/>
      <c r="I43" s="88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</row>
    <row r="44" spans="1:225" ht="12.75" customHeight="1" x14ac:dyDescent="0.2">
      <c r="A44" s="7"/>
      <c r="B44" s="24" t="s">
        <v>92</v>
      </c>
      <c r="C44" s="245">
        <v>11110</v>
      </c>
      <c r="D44" s="427"/>
      <c r="E44" s="31"/>
      <c r="F44" s="222" t="s">
        <v>378</v>
      </c>
      <c r="G44" s="232"/>
      <c r="H44" s="432"/>
      <c r="I44" s="29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</row>
    <row r="45" spans="1:225" ht="12.75" customHeight="1" x14ac:dyDescent="0.2">
      <c r="A45" s="7"/>
      <c r="B45" s="78" t="s">
        <v>125</v>
      </c>
      <c r="C45" s="236"/>
      <c r="D45" s="432"/>
      <c r="E45" s="29"/>
      <c r="F45" s="223" t="s">
        <v>379</v>
      </c>
      <c r="G45" s="228">
        <v>16000</v>
      </c>
      <c r="H45" s="438">
        <f>SUM(H29+H34+H37)</f>
        <v>0</v>
      </c>
      <c r="I45" s="84">
        <f>SUM(I29+I34+I37)</f>
        <v>0</v>
      </c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</row>
    <row r="46" spans="1:225" ht="12.75" customHeight="1" x14ac:dyDescent="0.2">
      <c r="A46" s="7"/>
      <c r="B46" s="80" t="s">
        <v>126</v>
      </c>
      <c r="C46" s="245">
        <v>11200</v>
      </c>
      <c r="D46" s="613">
        <f>SUM(D48+D50+D51)</f>
        <v>0</v>
      </c>
      <c r="E46" s="630">
        <f>SUM(E48+E50+E51)</f>
        <v>0</v>
      </c>
      <c r="F46" s="27"/>
      <c r="G46" s="233"/>
      <c r="H46" s="433"/>
      <c r="I46" s="83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</row>
    <row r="47" spans="1:225" ht="12.75" customHeight="1" x14ac:dyDescent="0.2">
      <c r="A47" s="7"/>
      <c r="B47" s="22" t="s">
        <v>221</v>
      </c>
      <c r="C47" s="232"/>
      <c r="D47" s="432"/>
      <c r="E47" s="29"/>
      <c r="F47" s="41"/>
      <c r="G47" s="233"/>
      <c r="H47" s="436"/>
      <c r="I47" s="49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</row>
    <row r="48" spans="1:225" ht="12.75" customHeight="1" x14ac:dyDescent="0.2">
      <c r="A48" s="7"/>
      <c r="B48" s="86" t="s">
        <v>222</v>
      </c>
      <c r="C48" s="233">
        <v>11210</v>
      </c>
      <c r="D48" s="433">
        <v>0</v>
      </c>
      <c r="E48" s="83">
        <v>0</v>
      </c>
      <c r="F48" s="41"/>
      <c r="G48" s="233"/>
      <c r="H48" s="436"/>
      <c r="I48" s="49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</row>
    <row r="49" spans="1:225" ht="12.75" customHeight="1" x14ac:dyDescent="0.2">
      <c r="A49" s="7"/>
      <c r="B49" s="22" t="s">
        <v>93</v>
      </c>
      <c r="C49" s="232"/>
      <c r="D49" s="432"/>
      <c r="E49" s="29"/>
      <c r="F49" s="27"/>
      <c r="G49" s="237"/>
      <c r="H49" s="433"/>
      <c r="I49" s="83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</row>
    <row r="50" spans="1:225" ht="12.75" customHeight="1" x14ac:dyDescent="0.2">
      <c r="A50" s="7"/>
      <c r="B50" s="24" t="s">
        <v>94</v>
      </c>
      <c r="C50" s="234">
        <v>11220</v>
      </c>
      <c r="D50" s="427"/>
      <c r="E50" s="31"/>
      <c r="F50" s="41"/>
      <c r="G50" s="233"/>
      <c r="H50" s="436"/>
      <c r="I50" s="49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</row>
    <row r="51" spans="1:225" ht="12.75" customHeight="1" x14ac:dyDescent="0.2">
      <c r="A51" s="7"/>
      <c r="B51" s="27" t="s">
        <v>84</v>
      </c>
      <c r="C51" s="268"/>
      <c r="D51" s="437">
        <v>0</v>
      </c>
      <c r="E51" s="52">
        <v>0</v>
      </c>
      <c r="F51" s="41"/>
      <c r="G51" s="233"/>
      <c r="H51" s="436"/>
      <c r="I51" s="49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</row>
    <row r="52" spans="1:225" ht="12.75" customHeight="1" x14ac:dyDescent="0.2">
      <c r="A52" s="7"/>
      <c r="B52" s="45" t="s">
        <v>95</v>
      </c>
      <c r="C52" s="266"/>
      <c r="D52" s="432"/>
      <c r="E52" s="29"/>
      <c r="F52" s="27"/>
      <c r="G52" s="233"/>
      <c r="H52" s="433"/>
      <c r="I52" s="83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</row>
    <row r="53" spans="1:225" ht="12.75" customHeight="1" x14ac:dyDescent="0.2">
      <c r="A53" s="7"/>
      <c r="B53" s="81" t="s">
        <v>96</v>
      </c>
      <c r="C53" s="269">
        <v>11000</v>
      </c>
      <c r="D53" s="438">
        <f>SUM(D42+D46)</f>
        <v>0</v>
      </c>
      <c r="E53" s="84">
        <f>SUM(E42+E46)</f>
        <v>0</v>
      </c>
      <c r="F53" s="38"/>
      <c r="G53" s="245"/>
      <c r="H53" s="427"/>
      <c r="I53" s="31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</row>
    <row r="54" spans="1:225" ht="12.75" customHeight="1" x14ac:dyDescent="0.2">
      <c r="A54" s="7"/>
      <c r="B54" s="73" t="s">
        <v>97</v>
      </c>
      <c r="C54" s="270">
        <v>14000</v>
      </c>
      <c r="D54" s="527">
        <f>IF((H27+H45-D39-D53)&gt;0,(H27+H45-D39-D53),0)</f>
        <v>0</v>
      </c>
      <c r="E54" s="465">
        <f>IF((I27+I45-E39-E53)&gt;0,(I27+I45-E39-E53),0)</f>
        <v>0</v>
      </c>
      <c r="F54" s="73" t="s">
        <v>380</v>
      </c>
      <c r="G54" s="278">
        <v>19000</v>
      </c>
      <c r="H54" s="521">
        <f>IF((H27+H45-D39-D53)&lt;0,(H27+H45-D39-D53),0)</f>
        <v>0</v>
      </c>
      <c r="I54" s="469">
        <f>IF((I27+I45-E39-E53)&lt;0,(I27+I45-E39-E53),0)</f>
        <v>0</v>
      </c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</row>
    <row r="55" spans="1:225" ht="12.75" customHeight="1" x14ac:dyDescent="0.2">
      <c r="A55" s="7"/>
      <c r="B55" s="78" t="s">
        <v>98</v>
      </c>
      <c r="C55" s="271">
        <v>12000</v>
      </c>
      <c r="D55" s="432"/>
      <c r="E55" s="29"/>
      <c r="F55" s="78" t="s">
        <v>381</v>
      </c>
      <c r="G55" s="279">
        <v>17000</v>
      </c>
      <c r="H55" s="445">
        <v>0</v>
      </c>
      <c r="I55" s="54">
        <v>0</v>
      </c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</row>
    <row r="56" spans="1:225" ht="12.75" customHeight="1" x14ac:dyDescent="0.2">
      <c r="A56" s="7"/>
      <c r="B56" s="45" t="s">
        <v>99</v>
      </c>
      <c r="C56" s="236"/>
      <c r="D56" s="432"/>
      <c r="E56" s="29"/>
      <c r="F56" s="45" t="s">
        <v>382</v>
      </c>
      <c r="G56" s="236"/>
      <c r="H56" s="432"/>
      <c r="I56" s="29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</row>
    <row r="57" spans="1:225" ht="12.75" customHeight="1" x14ac:dyDescent="0.2">
      <c r="A57" s="7"/>
      <c r="B57" s="81" t="s">
        <v>100</v>
      </c>
      <c r="C57" s="272">
        <v>13000</v>
      </c>
      <c r="D57" s="435">
        <f>SUM(D39+D53+D55)</f>
        <v>0</v>
      </c>
      <c r="E57" s="59">
        <f>SUM(E39+E53+E55)</f>
        <v>0</v>
      </c>
      <c r="F57" s="81" t="s">
        <v>100</v>
      </c>
      <c r="G57" s="272">
        <v>18000</v>
      </c>
      <c r="H57" s="435">
        <f>SUM(H27+H45+H55)</f>
        <v>0</v>
      </c>
      <c r="I57" s="59">
        <f>SUM(I27+I45+I55)</f>
        <v>0</v>
      </c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</row>
    <row r="58" spans="1:225" ht="12.75" customHeight="1" x14ac:dyDescent="0.2">
      <c r="A58" s="7"/>
      <c r="B58" s="45" t="s">
        <v>102</v>
      </c>
      <c r="C58" s="236"/>
      <c r="D58" s="432"/>
      <c r="E58" s="168"/>
      <c r="F58" s="45" t="s">
        <v>347</v>
      </c>
      <c r="G58" s="236"/>
      <c r="H58" s="432"/>
      <c r="I58" s="29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</row>
    <row r="59" spans="1:225" ht="12.75" customHeight="1" x14ac:dyDescent="0.2">
      <c r="A59" s="7"/>
      <c r="B59" s="81" t="s">
        <v>101</v>
      </c>
      <c r="C59" s="272">
        <v>14100</v>
      </c>
      <c r="D59" s="522">
        <f>H57-D57</f>
        <v>0</v>
      </c>
      <c r="E59" s="466">
        <f>I57-E57</f>
        <v>0</v>
      </c>
      <c r="F59" s="77" t="s">
        <v>101</v>
      </c>
      <c r="G59" s="280">
        <v>19100</v>
      </c>
      <c r="H59" s="522">
        <f>IF((H57-D57)&lt;0,(H57-D57),0)</f>
        <v>0</v>
      </c>
      <c r="I59" s="470">
        <f>IF((I57-E57)&lt;0,(I57-E57),0)</f>
        <v>0</v>
      </c>
      <c r="J59" s="455"/>
      <c r="L59" s="440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</row>
    <row r="60" spans="1:225" ht="12.75" customHeight="1" x14ac:dyDescent="0.2">
      <c r="A60" s="7"/>
      <c r="B60" s="45" t="s">
        <v>348</v>
      </c>
      <c r="C60" s="227">
        <v>14200</v>
      </c>
      <c r="D60" s="528"/>
      <c r="E60" s="631"/>
      <c r="F60" s="39"/>
      <c r="G60" s="232"/>
      <c r="H60" s="436"/>
      <c r="I60" s="49"/>
      <c r="L60" s="440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</row>
    <row r="61" spans="1:225" ht="12.75" customHeight="1" x14ac:dyDescent="0.2">
      <c r="A61" s="7"/>
      <c r="B61" s="45" t="s">
        <v>103</v>
      </c>
      <c r="C61" s="232"/>
      <c r="D61" s="432"/>
      <c r="E61" s="29"/>
      <c r="F61" s="41"/>
      <c r="G61" s="233"/>
      <c r="H61" s="436"/>
      <c r="I61" s="49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</row>
    <row r="62" spans="1:225" ht="12.75" customHeight="1" x14ac:dyDescent="0.2">
      <c r="A62" s="7"/>
      <c r="B62" s="81" t="s">
        <v>104</v>
      </c>
      <c r="C62" s="228">
        <v>14300</v>
      </c>
      <c r="D62" s="429"/>
      <c r="E62" s="58"/>
      <c r="F62" s="24"/>
      <c r="G62" s="245"/>
      <c r="H62" s="427"/>
      <c r="I62" s="31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</row>
    <row r="63" spans="1:225" ht="12.75" customHeight="1" x14ac:dyDescent="0.2">
      <c r="A63" s="7"/>
      <c r="B63" s="196" t="s">
        <v>105</v>
      </c>
      <c r="C63" s="273">
        <v>14400</v>
      </c>
      <c r="D63" s="523">
        <f>IF((D59-D60-D62)&gt;0,(D59-D60-D62),0)</f>
        <v>0</v>
      </c>
      <c r="E63" s="632">
        <f>IF((E59-E60-E62)&gt;0,(E59-E60-E62),0)</f>
        <v>0</v>
      </c>
      <c r="F63" s="96" t="s">
        <v>383</v>
      </c>
      <c r="G63" s="273">
        <v>19200</v>
      </c>
      <c r="H63" s="523">
        <f>IF(H59&lt;0,(H59-D60-D62),0)</f>
        <v>0</v>
      </c>
      <c r="I63" s="465">
        <f>IF(I59&lt;0,(I59-E60-E62),0)</f>
        <v>0</v>
      </c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</row>
    <row r="64" spans="1:225" ht="12.75" customHeight="1" x14ac:dyDescent="0.2">
      <c r="B64" s="194" t="s">
        <v>385</v>
      </c>
      <c r="C64" s="274"/>
      <c r="D64" s="524"/>
      <c r="E64" s="467"/>
      <c r="F64" s="195" t="s">
        <v>385</v>
      </c>
      <c r="G64" s="274"/>
      <c r="H64" s="524"/>
      <c r="I64" s="467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</row>
    <row r="65" spans="1:225" ht="12.75" customHeight="1" thickBot="1" x14ac:dyDescent="0.25">
      <c r="B65" s="91" t="s">
        <v>384</v>
      </c>
      <c r="C65" s="275">
        <v>14500</v>
      </c>
      <c r="D65" s="439">
        <f>SUM(D57+D60+D62+D63)</f>
        <v>0</v>
      </c>
      <c r="E65" s="63">
        <f>SUM(E57+E60+E62+E63)</f>
        <v>0</v>
      </c>
      <c r="F65" s="93" t="s">
        <v>386</v>
      </c>
      <c r="G65" s="281">
        <v>19500</v>
      </c>
      <c r="H65" s="439">
        <f>SUM(H57-H63)</f>
        <v>0</v>
      </c>
      <c r="I65" s="63">
        <f>SUM(I57+(-I63))</f>
        <v>0</v>
      </c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</row>
    <row r="66" spans="1:225" ht="9" hidden="1" customHeight="1" thickTop="1" x14ac:dyDescent="0.2">
      <c r="B66" s="6"/>
      <c r="C66" s="8"/>
      <c r="F66" s="6"/>
      <c r="G66" s="8"/>
      <c r="H66" s="525"/>
      <c r="I66" s="7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</row>
    <row r="67" spans="1:225" s="157" customFormat="1" ht="12.75" hidden="1" customHeight="1" x14ac:dyDescent="0.2">
      <c r="A67" s="6"/>
      <c r="B67" s="157" t="s">
        <v>181</v>
      </c>
      <c r="C67" s="163">
        <f>_ime3</f>
        <v>111111</v>
      </c>
      <c r="D67" s="441"/>
      <c r="E67" s="6"/>
      <c r="F67" s="207" t="s">
        <v>480</v>
      </c>
      <c r="G67" s="205">
        <f>_ime2</f>
        <v>111111</v>
      </c>
      <c r="H67" s="453"/>
      <c r="I67" s="10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</row>
    <row r="68" spans="1:225" s="157" customFormat="1" ht="11.25" hidden="1" customHeight="1" x14ac:dyDescent="0.2">
      <c r="A68" s="6"/>
      <c r="B68" s="208">
        <f>data2</f>
        <v>45699</v>
      </c>
      <c r="C68" s="209" t="s">
        <v>411</v>
      </c>
      <c r="D68" s="442"/>
      <c r="E68" s="6"/>
      <c r="F68" s="8"/>
      <c r="G68" s="209" t="s">
        <v>411</v>
      </c>
      <c r="H68" s="453"/>
      <c r="I68" s="10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</row>
    <row r="69" spans="1:225" s="157" customFormat="1" thickTop="1" x14ac:dyDescent="0.2">
      <c r="A69" s="6"/>
      <c r="B69" s="6"/>
      <c r="C69" s="463" t="s">
        <v>409</v>
      </c>
      <c r="D69" s="602"/>
      <c r="E69" s="603"/>
      <c r="F69" s="603"/>
      <c r="G69" s="604"/>
      <c r="H69" s="605"/>
      <c r="I69" s="462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</row>
    <row r="70" spans="1:225" s="157" customFormat="1" ht="12" x14ac:dyDescent="0.2">
      <c r="A70" s="462"/>
      <c r="B70" s="462"/>
      <c r="C70" s="464" t="s">
        <v>410</v>
      </c>
      <c r="D70" s="602"/>
      <c r="E70" s="462"/>
      <c r="F70" s="462"/>
      <c r="G70" s="464" t="s">
        <v>410</v>
      </c>
      <c r="H70" s="526"/>
      <c r="I70" s="462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</row>
    <row r="76" spans="1:225" x14ac:dyDescent="0.2">
      <c r="B76" s="440"/>
    </row>
    <row r="77" spans="1:225" x14ac:dyDescent="0.2">
      <c r="B77" s="440"/>
    </row>
  </sheetData>
  <mergeCells count="8">
    <mergeCell ref="B9:B11"/>
    <mergeCell ref="F9:F11"/>
    <mergeCell ref="B7:I7"/>
    <mergeCell ref="B8:I8"/>
    <mergeCell ref="H1:I1"/>
    <mergeCell ref="B3:I3"/>
    <mergeCell ref="B4:I4"/>
    <mergeCell ref="B6:I6"/>
  </mergeCells>
  <phoneticPr fontId="11" type="noConversion"/>
  <conditionalFormatting sqref="D70">
    <cfRule type="cellIs" dxfId="6" priority="1" stopIfTrue="1" operator="equal">
      <formula>0</formula>
    </cfRule>
  </conditionalFormatting>
  <conditionalFormatting sqref="D13:E53 H13:I53 D55:E58 H55:I58 D60:E62 H60:I62 D64:E66 H64:I68 H69:H70">
    <cfRule type="cellIs" dxfId="5" priority="2" stopIfTrue="1" operator="equal">
      <formula>0</formula>
    </cfRule>
  </conditionalFormatting>
  <conditionalFormatting sqref="D54:E54 D59:E59 D63:E63">
    <cfRule type="cellIs" dxfId="4" priority="3" stopIfTrue="1" operator="lessThanOrEqual">
      <formula>0</formula>
    </cfRule>
  </conditionalFormatting>
  <conditionalFormatting sqref="H54:I54 H59:I59 H63:I63">
    <cfRule type="cellIs" dxfId="3" priority="4" stopIfTrue="1" operator="greaterThanOrEqual">
      <formula>0</formula>
    </cfRule>
  </conditionalFormatting>
  <pageMargins left="0.55118110236220474" right="0.15748031496062992" top="0.15748031496062992" bottom="0.15748031496062992" header="0" footer="0"/>
  <pageSetup paperSize="9" firstPageNumber="7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Q63"/>
  <sheetViews>
    <sheetView showGridLines="0" zoomScale="130" workbookViewId="0">
      <selection activeCell="G13" sqref="G13:I13"/>
    </sheetView>
  </sheetViews>
  <sheetFormatPr defaultColWidth="6.7109375" defaultRowHeight="12.75" x14ac:dyDescent="0.2"/>
  <cols>
    <col min="1" max="1" width="1.28515625" style="1" customWidth="1"/>
    <col min="2" max="2" width="46.7109375" style="1" customWidth="1"/>
    <col min="3" max="3" width="4" style="1" customWidth="1"/>
    <col min="4" max="4" width="10.140625" style="1" customWidth="1"/>
    <col min="5" max="5" width="11.42578125" style="1" customWidth="1"/>
    <col min="6" max="6" width="10.140625" style="1" customWidth="1"/>
    <col min="7" max="7" width="6.28515625" style="1" customWidth="1"/>
    <col min="8" max="8" width="6" style="1" customWidth="1"/>
    <col min="9" max="9" width="6.28515625" style="1" customWidth="1"/>
    <col min="10" max="10" width="10.7109375" style="1" bestFit="1" customWidth="1"/>
    <col min="11" max="11" width="9.42578125" style="1" bestFit="1" customWidth="1"/>
    <col min="12" max="12" width="7" style="1" bestFit="1" customWidth="1"/>
    <col min="13" max="14" width="9.42578125" style="1" bestFit="1" customWidth="1"/>
    <col min="15" max="225" width="6.7109375" style="1"/>
    <col min="226" max="16384" width="6.7109375" style="2"/>
  </cols>
  <sheetData>
    <row r="1" spans="1:225" s="15" customFormat="1" ht="13.5" x14ac:dyDescent="0.25">
      <c r="A1" s="94" t="s">
        <v>150</v>
      </c>
      <c r="B1" s="13"/>
      <c r="C1" s="13"/>
      <c r="D1" s="13"/>
      <c r="E1" s="13"/>
      <c r="F1" s="13"/>
      <c r="G1" s="95" t="s">
        <v>457</v>
      </c>
      <c r="H1" s="652">
        <f>bulstat</f>
        <v>111111</v>
      </c>
      <c r="I1" s="65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</row>
    <row r="2" spans="1:225" s="15" customForma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</row>
    <row r="3" spans="1:225" s="15" customFormat="1" ht="12.75" customHeight="1" x14ac:dyDescent="0.2">
      <c r="A3" s="13" t="s">
        <v>111</v>
      </c>
      <c r="B3" s="653">
        <f>_ime1</f>
        <v>111111</v>
      </c>
      <c r="C3" s="653"/>
      <c r="D3" s="653"/>
      <c r="E3" s="653"/>
      <c r="F3" s="653"/>
      <c r="G3" s="653"/>
      <c r="H3" s="653"/>
      <c r="I3" s="65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</row>
    <row r="4" spans="1:225" s="15" customFormat="1" ht="12.75" customHeight="1" x14ac:dyDescent="0.2">
      <c r="A4" s="13"/>
      <c r="B4" s="650">
        <f>adres</f>
        <v>111111</v>
      </c>
      <c r="C4" s="650"/>
      <c r="D4" s="650"/>
      <c r="E4" s="650"/>
      <c r="F4" s="650"/>
      <c r="G4" s="650"/>
      <c r="H4" s="650"/>
      <c r="I4" s="650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</row>
    <row r="5" spans="1:225" s="15" customFormat="1" ht="12.75" customHeight="1" x14ac:dyDescent="0.2">
      <c r="A5" s="13"/>
      <c r="B5" s="100"/>
      <c r="C5" s="100"/>
      <c r="D5" s="100"/>
      <c r="E5" s="100"/>
      <c r="F5" s="100"/>
      <c r="G5" s="100"/>
      <c r="H5" s="100"/>
      <c r="I5" s="100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</row>
    <row r="6" spans="1:225" s="15" customFormat="1" ht="12.75" customHeight="1" x14ac:dyDescent="0.2">
      <c r="A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</row>
    <row r="7" spans="1:225" s="15" customFormat="1" ht="15" customHeight="1" x14ac:dyDescent="0.2">
      <c r="A7" s="13"/>
      <c r="B7" s="653" t="s">
        <v>146</v>
      </c>
      <c r="C7" s="653"/>
      <c r="D7" s="653"/>
      <c r="E7" s="653"/>
      <c r="F7" s="653"/>
      <c r="G7" s="653"/>
      <c r="H7" s="653"/>
      <c r="I7" s="65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</row>
    <row r="8" spans="1:225" s="15" customFormat="1" ht="15" customHeight="1" x14ac:dyDescent="0.2">
      <c r="A8" s="13"/>
      <c r="B8" s="653" t="s">
        <v>147</v>
      </c>
      <c r="C8" s="653"/>
      <c r="D8" s="653"/>
      <c r="E8" s="653"/>
      <c r="F8" s="653"/>
      <c r="G8" s="653"/>
      <c r="H8" s="653"/>
      <c r="I8" s="65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</row>
    <row r="9" spans="1:225" s="15" customFormat="1" ht="11.25" customHeight="1" x14ac:dyDescent="0.2">
      <c r="A9" s="13"/>
      <c r="B9" s="650" t="s">
        <v>112</v>
      </c>
      <c r="C9" s="650"/>
      <c r="D9" s="650"/>
      <c r="E9" s="650"/>
      <c r="F9" s="650"/>
      <c r="G9" s="650"/>
      <c r="H9" s="650"/>
      <c r="I9" s="65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</row>
    <row r="10" spans="1:225" s="15" customFormat="1" ht="11.25" customHeight="1" x14ac:dyDescent="0.2">
      <c r="A10" s="13"/>
      <c r="B10" s="100"/>
      <c r="C10" s="100"/>
      <c r="D10" s="100"/>
      <c r="E10" s="100"/>
      <c r="F10" s="100"/>
      <c r="G10" s="100"/>
      <c r="H10" s="100"/>
      <c r="I10" s="100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</row>
    <row r="11" spans="1:225" s="15" customFormat="1" ht="12.75" customHeight="1" x14ac:dyDescent="0.2">
      <c r="A11" s="13"/>
      <c r="B11" s="643">
        <f>data1</f>
        <v>45657</v>
      </c>
      <c r="C11" s="643"/>
      <c r="D11" s="643"/>
      <c r="E11" s="643"/>
      <c r="F11" s="643"/>
      <c r="G11" s="643"/>
      <c r="H11" s="643"/>
      <c r="I11" s="64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</row>
    <row r="12" spans="1:225" s="15" customFormat="1" ht="12.75" customHeight="1" thickBot="1" x14ac:dyDescent="0.25">
      <c r="A12" s="13"/>
      <c r="B12" s="92"/>
      <c r="C12" s="92"/>
      <c r="D12" s="92"/>
      <c r="E12" s="92"/>
      <c r="F12" s="92"/>
      <c r="G12" s="92"/>
      <c r="H12" s="92"/>
      <c r="I12" s="92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</row>
    <row r="13" spans="1:225" ht="12.75" customHeight="1" thickTop="1" x14ac:dyDescent="0.2">
      <c r="B13" s="644" t="s">
        <v>116</v>
      </c>
      <c r="C13" s="654" t="s">
        <v>145</v>
      </c>
      <c r="D13" s="663" t="s">
        <v>524</v>
      </c>
      <c r="E13" s="663"/>
      <c r="F13" s="664"/>
      <c r="G13" s="663" t="s">
        <v>326</v>
      </c>
      <c r="H13" s="663"/>
      <c r="I13" s="664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</row>
    <row r="14" spans="1:225" ht="12.75" customHeight="1" x14ac:dyDescent="0.2">
      <c r="B14" s="645"/>
      <c r="C14" s="655"/>
      <c r="D14" s="665" t="s">
        <v>141</v>
      </c>
      <c r="E14" s="665"/>
      <c r="F14" s="666"/>
      <c r="G14" s="667" t="str">
        <f>D14</f>
        <v>ТЕКУЩ ПЕРИОД</v>
      </c>
      <c r="H14" s="667"/>
      <c r="I14" s="668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</row>
    <row r="15" spans="1:225" ht="12.75" customHeight="1" x14ac:dyDescent="0.2">
      <c r="B15" s="645"/>
      <c r="C15" s="655"/>
      <c r="D15" s="659" t="s">
        <v>144</v>
      </c>
      <c r="E15" s="661" t="s">
        <v>143</v>
      </c>
      <c r="F15" s="657" t="s">
        <v>142</v>
      </c>
      <c r="G15" s="659" t="s">
        <v>144</v>
      </c>
      <c r="H15" s="661" t="s">
        <v>143</v>
      </c>
      <c r="I15" s="657" t="s">
        <v>142</v>
      </c>
      <c r="J15" s="440"/>
      <c r="K15" s="440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</row>
    <row r="16" spans="1:225" ht="12.75" customHeight="1" x14ac:dyDescent="0.2">
      <c r="B16" s="646"/>
      <c r="C16" s="656"/>
      <c r="D16" s="660"/>
      <c r="E16" s="662"/>
      <c r="F16" s="658"/>
      <c r="G16" s="660"/>
      <c r="H16" s="662"/>
      <c r="I16" s="658"/>
      <c r="J16" s="440"/>
      <c r="K16" s="440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</row>
    <row r="17" spans="2:225" ht="10.5" customHeight="1" x14ac:dyDescent="0.2">
      <c r="B17" s="181" t="s">
        <v>477</v>
      </c>
      <c r="C17" s="182" t="s">
        <v>151</v>
      </c>
      <c r="D17" s="186">
        <v>1</v>
      </c>
      <c r="E17" s="187">
        <v>2</v>
      </c>
      <c r="F17" s="188">
        <v>3</v>
      </c>
      <c r="G17" s="189">
        <v>1</v>
      </c>
      <c r="H17" s="190">
        <v>2</v>
      </c>
      <c r="I17" s="184">
        <v>3</v>
      </c>
      <c r="J17" s="440"/>
      <c r="K17" s="440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</row>
    <row r="18" spans="2:225" ht="16.5" customHeight="1" thickBot="1" x14ac:dyDescent="0.25">
      <c r="B18" s="125" t="s">
        <v>117</v>
      </c>
      <c r="C18" s="164"/>
      <c r="D18" s="102"/>
      <c r="E18" s="89"/>
      <c r="F18" s="185"/>
      <c r="G18" s="102"/>
      <c r="H18" s="89"/>
      <c r="I18" s="90"/>
      <c r="J18" s="440"/>
      <c r="K18" s="440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</row>
    <row r="19" spans="2:225" ht="16.5" customHeight="1" thickTop="1" x14ac:dyDescent="0.2">
      <c r="B19" s="113" t="s">
        <v>118</v>
      </c>
      <c r="C19" s="103">
        <v>61531</v>
      </c>
      <c r="D19" s="566">
        <v>0</v>
      </c>
      <c r="E19" s="566">
        <v>0</v>
      </c>
      <c r="F19" s="567">
        <f t="shared" ref="F19:F26" si="0">D19-E19</f>
        <v>0</v>
      </c>
      <c r="G19" s="56">
        <v>0</v>
      </c>
      <c r="H19" s="57">
        <v>0</v>
      </c>
      <c r="I19" s="114">
        <f t="shared" ref="I19:I26" si="1">G19-H19</f>
        <v>0</v>
      </c>
      <c r="J19" s="440"/>
      <c r="K19" s="440"/>
      <c r="O19" s="440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</row>
    <row r="20" spans="2:225" ht="16.5" customHeight="1" x14ac:dyDescent="0.2">
      <c r="B20" s="116" t="s">
        <v>119</v>
      </c>
      <c r="C20" s="104">
        <v>61532</v>
      </c>
      <c r="D20" s="568"/>
      <c r="E20" s="430"/>
      <c r="F20" s="569">
        <f t="shared" si="0"/>
        <v>0</v>
      </c>
      <c r="G20" s="97"/>
      <c r="H20" s="32"/>
      <c r="I20" s="117">
        <f t="shared" si="1"/>
        <v>0</v>
      </c>
      <c r="J20" s="440"/>
      <c r="K20" s="440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</row>
    <row r="21" spans="2:225" ht="16.5" customHeight="1" x14ac:dyDescent="0.2">
      <c r="B21" s="116" t="s">
        <v>120</v>
      </c>
      <c r="C21" s="104">
        <v>61533</v>
      </c>
      <c r="D21" s="570"/>
      <c r="E21" s="430">
        <v>0</v>
      </c>
      <c r="F21" s="567">
        <f t="shared" si="0"/>
        <v>0</v>
      </c>
      <c r="G21" s="97"/>
      <c r="H21" s="32">
        <v>0</v>
      </c>
      <c r="I21" s="118">
        <f t="shared" si="1"/>
        <v>0</v>
      </c>
      <c r="J21" s="440"/>
      <c r="K21" s="440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</row>
    <row r="22" spans="2:225" ht="16.5" customHeight="1" x14ac:dyDescent="0.2">
      <c r="B22" s="116" t="s">
        <v>121</v>
      </c>
      <c r="C22" s="104">
        <v>61534</v>
      </c>
      <c r="D22" s="571"/>
      <c r="E22" s="431"/>
      <c r="F22" s="569">
        <f t="shared" si="0"/>
        <v>0</v>
      </c>
      <c r="G22" s="98"/>
      <c r="H22" s="32"/>
      <c r="I22" s="118">
        <f t="shared" si="1"/>
        <v>0</v>
      </c>
      <c r="J22" s="440"/>
      <c r="K22" s="440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</row>
    <row r="23" spans="2:225" ht="16.5" customHeight="1" x14ac:dyDescent="0.2">
      <c r="B23" s="116" t="s">
        <v>122</v>
      </c>
      <c r="C23" s="104">
        <v>61535</v>
      </c>
      <c r="D23" s="568"/>
      <c r="E23" s="430"/>
      <c r="F23" s="569">
        <f t="shared" si="0"/>
        <v>0</v>
      </c>
      <c r="G23" s="98"/>
      <c r="H23" s="32"/>
      <c r="I23" s="118">
        <f t="shared" si="1"/>
        <v>0</v>
      </c>
      <c r="J23" s="440"/>
      <c r="K23" s="440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</row>
    <row r="24" spans="2:225" ht="16.5" customHeight="1" x14ac:dyDescent="0.2">
      <c r="B24" s="116" t="s">
        <v>521</v>
      </c>
      <c r="C24" s="104">
        <v>61536</v>
      </c>
      <c r="D24" s="568">
        <v>0</v>
      </c>
      <c r="E24" s="430">
        <v>0</v>
      </c>
      <c r="F24" s="569">
        <f t="shared" si="0"/>
        <v>0</v>
      </c>
      <c r="G24" s="98">
        <v>0</v>
      </c>
      <c r="H24" s="32">
        <v>0</v>
      </c>
      <c r="I24" s="118">
        <f t="shared" si="1"/>
        <v>0</v>
      </c>
      <c r="J24" s="440"/>
      <c r="K24" s="440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</row>
    <row r="25" spans="2:225" ht="16.5" customHeight="1" x14ac:dyDescent="0.2">
      <c r="B25" s="116" t="s">
        <v>176</v>
      </c>
      <c r="C25" s="104">
        <v>61537</v>
      </c>
      <c r="D25" s="571"/>
      <c r="E25" s="431"/>
      <c r="F25" s="569">
        <f t="shared" si="0"/>
        <v>0</v>
      </c>
      <c r="G25" s="98"/>
      <c r="H25" s="32"/>
      <c r="I25" s="118">
        <f t="shared" si="1"/>
        <v>0</v>
      </c>
      <c r="J25" s="440"/>
      <c r="K25" s="440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</row>
    <row r="26" spans="2:225" ht="16.5" customHeight="1" thickBot="1" x14ac:dyDescent="0.25">
      <c r="B26" s="119" t="s">
        <v>177</v>
      </c>
      <c r="C26" s="105">
        <v>61538</v>
      </c>
      <c r="D26" s="572"/>
      <c r="E26" s="573">
        <v>0</v>
      </c>
      <c r="F26" s="574">
        <f t="shared" si="0"/>
        <v>0</v>
      </c>
      <c r="G26" s="99"/>
      <c r="H26" s="65">
        <v>0</v>
      </c>
      <c r="I26" s="120">
        <f t="shared" si="1"/>
        <v>0</v>
      </c>
      <c r="J26" s="440"/>
      <c r="K26" s="440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</row>
    <row r="27" spans="2:225" ht="16.5" customHeight="1" thickTop="1" thickBot="1" x14ac:dyDescent="0.25">
      <c r="B27" s="121" t="s">
        <v>389</v>
      </c>
      <c r="C27" s="111">
        <v>61530</v>
      </c>
      <c r="D27" s="575">
        <f t="shared" ref="D27:I27" si="2">SUM(D19:D26)</f>
        <v>0</v>
      </c>
      <c r="E27" s="576">
        <f t="shared" si="2"/>
        <v>0</v>
      </c>
      <c r="F27" s="577">
        <f t="shared" si="2"/>
        <v>0</v>
      </c>
      <c r="G27" s="122">
        <f t="shared" si="2"/>
        <v>0</v>
      </c>
      <c r="H27" s="123">
        <f t="shared" si="2"/>
        <v>0</v>
      </c>
      <c r="I27" s="124">
        <f t="shared" si="2"/>
        <v>0</v>
      </c>
      <c r="J27" s="440"/>
      <c r="K27" s="440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</row>
    <row r="28" spans="2:225" ht="16.5" customHeight="1" thickTop="1" thickBot="1" x14ac:dyDescent="0.25">
      <c r="B28" s="125" t="s">
        <v>390</v>
      </c>
      <c r="C28" s="106"/>
      <c r="D28" s="572"/>
      <c r="E28" s="573"/>
      <c r="F28" s="578"/>
      <c r="G28" s="99"/>
      <c r="H28" s="65"/>
      <c r="I28" s="66"/>
      <c r="J28" s="440"/>
      <c r="K28" s="440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</row>
    <row r="29" spans="2:225" ht="16.5" customHeight="1" thickTop="1" x14ac:dyDescent="0.2">
      <c r="B29" s="113" t="s">
        <v>391</v>
      </c>
      <c r="C29" s="103">
        <v>61541</v>
      </c>
      <c r="D29" s="566"/>
      <c r="E29" s="427"/>
      <c r="F29" s="579">
        <f t="shared" ref="F29:F34" si="3">D29-E29</f>
        <v>0</v>
      </c>
      <c r="G29" s="126"/>
      <c r="H29" s="127"/>
      <c r="I29" s="115">
        <f t="shared" ref="I29:I34" si="4">G29-H29</f>
        <v>0</v>
      </c>
      <c r="J29" s="440"/>
      <c r="K29" s="440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</row>
    <row r="30" spans="2:225" ht="16.5" customHeight="1" x14ac:dyDescent="0.2">
      <c r="B30" s="116" t="s">
        <v>392</v>
      </c>
      <c r="C30" s="104">
        <v>61542</v>
      </c>
      <c r="D30" s="571"/>
      <c r="E30" s="431"/>
      <c r="F30" s="580">
        <f t="shared" si="3"/>
        <v>0</v>
      </c>
      <c r="G30" s="128"/>
      <c r="H30" s="129"/>
      <c r="I30" s="118">
        <f t="shared" si="4"/>
        <v>0</v>
      </c>
      <c r="J30" s="440"/>
      <c r="K30" s="440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</row>
    <row r="31" spans="2:225" ht="16.5" customHeight="1" x14ac:dyDescent="0.2">
      <c r="B31" s="116" t="s">
        <v>121</v>
      </c>
      <c r="C31" s="107">
        <v>61543</v>
      </c>
      <c r="D31" s="568"/>
      <c r="E31" s="430"/>
      <c r="F31" s="580">
        <f t="shared" si="3"/>
        <v>0</v>
      </c>
      <c r="G31" s="128"/>
      <c r="H31" s="129"/>
      <c r="I31" s="118">
        <f t="shared" si="4"/>
        <v>0</v>
      </c>
      <c r="J31" s="440"/>
      <c r="K31" s="440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</row>
    <row r="32" spans="2:225" ht="16.5" customHeight="1" x14ac:dyDescent="0.2">
      <c r="B32" s="116" t="s">
        <v>393</v>
      </c>
      <c r="C32" s="104">
        <v>61544</v>
      </c>
      <c r="D32" s="571"/>
      <c r="E32" s="431"/>
      <c r="F32" s="580">
        <f t="shared" si="3"/>
        <v>0</v>
      </c>
      <c r="G32" s="128"/>
      <c r="H32" s="129"/>
      <c r="I32" s="118">
        <f t="shared" si="4"/>
        <v>0</v>
      </c>
      <c r="J32" s="440"/>
      <c r="K32" s="440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</row>
    <row r="33" spans="1:225" ht="16.5" customHeight="1" x14ac:dyDescent="0.2">
      <c r="B33" s="130" t="s">
        <v>394</v>
      </c>
      <c r="C33" s="107">
        <v>61545</v>
      </c>
      <c r="D33" s="571"/>
      <c r="E33" s="431"/>
      <c r="F33" s="581">
        <f t="shared" si="3"/>
        <v>0</v>
      </c>
      <c r="G33" s="132"/>
      <c r="H33" s="133"/>
      <c r="I33" s="131">
        <f t="shared" si="4"/>
        <v>0</v>
      </c>
      <c r="J33" s="440"/>
      <c r="K33" s="440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</row>
    <row r="34" spans="1:225" ht="16.5" customHeight="1" thickBot="1" x14ac:dyDescent="0.25">
      <c r="B34" s="134" t="s">
        <v>395</v>
      </c>
      <c r="C34" s="108">
        <v>61546</v>
      </c>
      <c r="D34" s="582"/>
      <c r="E34" s="436"/>
      <c r="F34" s="583">
        <f t="shared" si="3"/>
        <v>0</v>
      </c>
      <c r="G34" s="136"/>
      <c r="H34" s="137"/>
      <c r="I34" s="135">
        <f t="shared" si="4"/>
        <v>0</v>
      </c>
      <c r="J34" s="440"/>
      <c r="K34" s="440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</row>
    <row r="35" spans="1:225" ht="16.5" customHeight="1" thickTop="1" thickBot="1" x14ac:dyDescent="0.25">
      <c r="B35" s="138" t="s">
        <v>396</v>
      </c>
      <c r="C35" s="112">
        <v>61540</v>
      </c>
      <c r="D35" s="584">
        <f t="shared" ref="D35:I35" si="5">SUM(D29:D34)</f>
        <v>0</v>
      </c>
      <c r="E35" s="585">
        <f t="shared" si="5"/>
        <v>0</v>
      </c>
      <c r="F35" s="586">
        <f t="shared" si="5"/>
        <v>0</v>
      </c>
      <c r="G35" s="139">
        <f t="shared" si="5"/>
        <v>0</v>
      </c>
      <c r="H35" s="140">
        <f t="shared" si="5"/>
        <v>0</v>
      </c>
      <c r="I35" s="141">
        <f t="shared" si="5"/>
        <v>0</v>
      </c>
      <c r="J35" s="440"/>
      <c r="K35" s="440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</row>
    <row r="36" spans="1:225" ht="16.5" customHeight="1" thickTop="1" thickBot="1" x14ac:dyDescent="0.25">
      <c r="B36" s="125" t="s">
        <v>397</v>
      </c>
      <c r="C36" s="109"/>
      <c r="D36" s="587"/>
      <c r="E36" s="588"/>
      <c r="F36" s="589"/>
      <c r="G36" s="102"/>
      <c r="H36" s="89"/>
      <c r="I36" s="90"/>
      <c r="J36" s="440"/>
      <c r="K36" s="440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</row>
    <row r="37" spans="1:225" ht="16.5" customHeight="1" thickTop="1" x14ac:dyDescent="0.2">
      <c r="B37" s="113" t="s">
        <v>398</v>
      </c>
      <c r="C37" s="103">
        <v>61551</v>
      </c>
      <c r="D37" s="590"/>
      <c r="E37" s="427"/>
      <c r="F37" s="579">
        <f t="shared" ref="F37:F43" si="6">D37-E37</f>
        <v>0</v>
      </c>
      <c r="G37" s="101"/>
      <c r="H37" s="30"/>
      <c r="I37" s="115">
        <f t="shared" ref="I37:I43" si="7">G37-H37</f>
        <v>0</v>
      </c>
      <c r="J37" s="440"/>
      <c r="K37" s="440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</row>
    <row r="38" spans="1:225" ht="16.5" customHeight="1" x14ac:dyDescent="0.2">
      <c r="B38" s="116" t="s">
        <v>133</v>
      </c>
      <c r="C38" s="104">
        <v>61552</v>
      </c>
      <c r="D38" s="571"/>
      <c r="E38" s="431"/>
      <c r="F38" s="580">
        <f t="shared" si="6"/>
        <v>0</v>
      </c>
      <c r="G38" s="98"/>
      <c r="H38" s="32"/>
      <c r="I38" s="118">
        <f t="shared" si="7"/>
        <v>0</v>
      </c>
      <c r="J38" s="440"/>
      <c r="K38" s="440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</row>
    <row r="39" spans="1:225" ht="16.5" customHeight="1" x14ac:dyDescent="0.2">
      <c r="B39" s="116" t="s">
        <v>134</v>
      </c>
      <c r="C39" s="104">
        <v>61553</v>
      </c>
      <c r="D39" s="568">
        <v>0</v>
      </c>
      <c r="E39" s="430">
        <v>0</v>
      </c>
      <c r="F39" s="580">
        <f t="shared" si="6"/>
        <v>0</v>
      </c>
      <c r="G39" s="98">
        <v>0</v>
      </c>
      <c r="H39" s="67">
        <v>0</v>
      </c>
      <c r="I39" s="118">
        <f t="shared" si="7"/>
        <v>0</v>
      </c>
      <c r="J39" s="440"/>
      <c r="K39" s="440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</row>
    <row r="40" spans="1:225" ht="16.5" customHeight="1" x14ac:dyDescent="0.2">
      <c r="B40" s="116" t="s">
        <v>121</v>
      </c>
      <c r="C40" s="104">
        <v>61554</v>
      </c>
      <c r="D40" s="571"/>
      <c r="E40" s="431">
        <v>0</v>
      </c>
      <c r="F40" s="580">
        <f t="shared" si="6"/>
        <v>0</v>
      </c>
      <c r="G40" s="98"/>
      <c r="H40" s="67">
        <v>0</v>
      </c>
      <c r="I40" s="118">
        <f t="shared" si="7"/>
        <v>0</v>
      </c>
      <c r="J40" s="440"/>
      <c r="K40" s="440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</row>
    <row r="41" spans="1:225" ht="16.5" customHeight="1" x14ac:dyDescent="0.2">
      <c r="B41" s="116" t="s">
        <v>135</v>
      </c>
      <c r="C41" s="104">
        <v>61555</v>
      </c>
      <c r="D41" s="568"/>
      <c r="E41" s="430"/>
      <c r="F41" s="580">
        <f t="shared" si="6"/>
        <v>0</v>
      </c>
      <c r="G41" s="98"/>
      <c r="H41" s="32">
        <v>0</v>
      </c>
      <c r="I41" s="118">
        <f t="shared" si="7"/>
        <v>0</v>
      </c>
      <c r="J41" s="440"/>
      <c r="K41" s="440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</row>
    <row r="42" spans="1:225" ht="16.5" customHeight="1" x14ac:dyDescent="0.2">
      <c r="B42" s="116" t="s">
        <v>394</v>
      </c>
      <c r="C42" s="104">
        <v>61556</v>
      </c>
      <c r="D42" s="568"/>
      <c r="E42" s="430"/>
      <c r="F42" s="580">
        <f t="shared" si="6"/>
        <v>0</v>
      </c>
      <c r="G42" s="97"/>
      <c r="H42" s="32"/>
      <c r="I42" s="118">
        <f t="shared" si="7"/>
        <v>0</v>
      </c>
      <c r="J42" s="440"/>
      <c r="K42" s="440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</row>
    <row r="43" spans="1:225" ht="16.5" customHeight="1" thickBot="1" x14ac:dyDescent="0.25">
      <c r="B43" s="142" t="s">
        <v>136</v>
      </c>
      <c r="C43" s="110">
        <v>61557</v>
      </c>
      <c r="D43" s="591">
        <v>0</v>
      </c>
      <c r="E43" s="432">
        <v>0</v>
      </c>
      <c r="F43" s="592">
        <f t="shared" si="6"/>
        <v>0</v>
      </c>
      <c r="G43" s="55"/>
      <c r="H43" s="28">
        <v>0</v>
      </c>
      <c r="I43" s="143">
        <f t="shared" si="7"/>
        <v>0</v>
      </c>
      <c r="J43" s="440"/>
      <c r="K43" s="440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</row>
    <row r="44" spans="1:225" ht="16.5" customHeight="1" thickTop="1" thickBot="1" x14ac:dyDescent="0.25">
      <c r="B44" s="144" t="s">
        <v>137</v>
      </c>
      <c r="C44" s="112">
        <v>61550</v>
      </c>
      <c r="D44" s="584">
        <f t="shared" ref="D44:I44" si="8">SUM(D37:D43)</f>
        <v>0</v>
      </c>
      <c r="E44" s="585">
        <f>SUM(E37:E43)</f>
        <v>0</v>
      </c>
      <c r="F44" s="586">
        <f t="shared" si="8"/>
        <v>0</v>
      </c>
      <c r="G44" s="139">
        <f t="shared" si="8"/>
        <v>0</v>
      </c>
      <c r="H44" s="140">
        <f t="shared" si="8"/>
        <v>0</v>
      </c>
      <c r="I44" s="141">
        <f t="shared" si="8"/>
        <v>0</v>
      </c>
      <c r="J44" s="440"/>
      <c r="K44" s="440"/>
      <c r="M44" s="440"/>
      <c r="N44" s="440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</row>
    <row r="45" spans="1:225" ht="27" customHeight="1" thickTop="1" x14ac:dyDescent="0.2">
      <c r="B45" s="199" t="s">
        <v>138</v>
      </c>
      <c r="C45" s="200">
        <v>61560</v>
      </c>
      <c r="D45" s="593">
        <f t="shared" ref="D45:I45" si="9">D27+D35+D44</f>
        <v>0</v>
      </c>
      <c r="E45" s="594">
        <f t="shared" si="9"/>
        <v>0</v>
      </c>
      <c r="F45" s="595">
        <f t="shared" si="9"/>
        <v>0</v>
      </c>
      <c r="G45" s="291">
        <f t="shared" si="9"/>
        <v>0</v>
      </c>
      <c r="H45" s="292">
        <f t="shared" si="9"/>
        <v>0</v>
      </c>
      <c r="I45" s="457">
        <f t="shared" si="9"/>
        <v>0</v>
      </c>
      <c r="J45" s="440"/>
      <c r="K45" s="440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</row>
    <row r="46" spans="1:225" ht="16.5" customHeight="1" x14ac:dyDescent="0.2">
      <c r="B46" s="202" t="s">
        <v>139</v>
      </c>
      <c r="C46" s="203">
        <v>61570</v>
      </c>
      <c r="D46" s="596" t="s">
        <v>149</v>
      </c>
      <c r="E46" s="596" t="s">
        <v>149</v>
      </c>
      <c r="F46" s="597">
        <v>0</v>
      </c>
      <c r="G46" s="204" t="s">
        <v>149</v>
      </c>
      <c r="H46" s="204" t="s">
        <v>149</v>
      </c>
      <c r="I46" s="293">
        <v>0</v>
      </c>
      <c r="J46" s="440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</row>
    <row r="47" spans="1:225" ht="16.5" customHeight="1" thickBot="1" x14ac:dyDescent="0.25">
      <c r="B47" s="197" t="s">
        <v>140</v>
      </c>
      <c r="C47" s="201">
        <v>61580</v>
      </c>
      <c r="D47" s="598" t="s">
        <v>149</v>
      </c>
      <c r="E47" s="598" t="s">
        <v>149</v>
      </c>
      <c r="F47" s="599">
        <f>F46+F45</f>
        <v>0</v>
      </c>
      <c r="G47" s="198" t="s">
        <v>149</v>
      </c>
      <c r="H47" s="198" t="s">
        <v>149</v>
      </c>
      <c r="I47" s="519">
        <f>I46+I45</f>
        <v>0</v>
      </c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</row>
    <row r="48" spans="1:225" s="157" customFormat="1" ht="12.75" hidden="1" customHeight="1" thickTop="1" x14ac:dyDescent="0.2">
      <c r="A48" s="6"/>
      <c r="B48" s="157" t="s">
        <v>478</v>
      </c>
      <c r="C48" s="8"/>
      <c r="D48" s="6"/>
      <c r="E48" s="6"/>
      <c r="F48" s="6"/>
      <c r="G48" s="8"/>
      <c r="H48" s="10"/>
      <c r="I48" s="10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</row>
    <row r="49" spans="1:225" s="157" customFormat="1" ht="12.75" hidden="1" customHeight="1" x14ac:dyDescent="0.2">
      <c r="A49" s="6"/>
      <c r="B49" s="208">
        <f>data2</f>
        <v>45699</v>
      </c>
      <c r="H49" s="10"/>
      <c r="I49" s="10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</row>
    <row r="50" spans="1:225" s="157" customFormat="1" ht="12.75" hidden="1" customHeight="1" x14ac:dyDescent="0.2">
      <c r="A50" s="6"/>
      <c r="B50" s="169" t="s">
        <v>182</v>
      </c>
      <c r="F50" s="207" t="s">
        <v>480</v>
      </c>
      <c r="H50" s="10"/>
      <c r="I50" s="10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</row>
    <row r="51" spans="1:225" s="157" customFormat="1" ht="12.75" hidden="1" customHeight="1" x14ac:dyDescent="0.2">
      <c r="A51" s="6"/>
      <c r="B51" s="210">
        <f>_ime3</f>
        <v>111111</v>
      </c>
      <c r="C51" s="6"/>
      <c r="D51" s="210"/>
      <c r="F51" s="207"/>
      <c r="G51" s="205">
        <f>_ime2</f>
        <v>111111</v>
      </c>
      <c r="H51" s="6"/>
      <c r="I51" s="10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</row>
    <row r="52" spans="1:225" s="157" customFormat="1" ht="12.75" hidden="1" customHeight="1" x14ac:dyDescent="0.2">
      <c r="A52" s="6"/>
      <c r="B52" s="211" t="s">
        <v>411</v>
      </c>
      <c r="C52" s="6"/>
      <c r="D52" s="6"/>
      <c r="E52" s="6"/>
      <c r="F52" s="6"/>
      <c r="G52" s="209" t="s">
        <v>411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</row>
    <row r="53" spans="1:225" s="157" customFormat="1" ht="12" hidden="1" x14ac:dyDescent="0.2">
      <c r="A53" s="6"/>
      <c r="B53" s="458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</row>
    <row r="54" spans="1:225" s="157" customFormat="1" ht="12" hidden="1" x14ac:dyDescent="0.2">
      <c r="A54" s="6"/>
      <c r="B54" s="207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</row>
    <row r="55" spans="1:225" s="157" customFormat="1" ht="12" hidden="1" x14ac:dyDescent="0.2">
      <c r="A55" s="6"/>
      <c r="B55" s="206" t="s">
        <v>409</v>
      </c>
      <c r="C55" s="6"/>
      <c r="D55" s="8"/>
      <c r="E55" s="6"/>
      <c r="F55" s="10"/>
      <c r="G55" s="157" t="s">
        <v>148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</row>
    <row r="56" spans="1:225" s="157" customFormat="1" ht="12" hidden="1" x14ac:dyDescent="0.2">
      <c r="A56" s="6"/>
      <c r="B56" s="211" t="s">
        <v>410</v>
      </c>
      <c r="C56" s="6"/>
      <c r="D56" s="9"/>
      <c r="E56" s="6"/>
      <c r="F56" s="10"/>
      <c r="G56" s="209" t="s">
        <v>410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</row>
    <row r="57" spans="1:225" ht="13.5" thickTop="1" x14ac:dyDescent="0.2">
      <c r="D57" s="9"/>
      <c r="F57" s="443"/>
    </row>
    <row r="58" spans="1:225" x14ac:dyDescent="0.2">
      <c r="F58" s="440"/>
    </row>
    <row r="60" spans="1:225" x14ac:dyDescent="0.2">
      <c r="D60" s="440"/>
      <c r="E60" s="440"/>
      <c r="F60" s="440"/>
    </row>
    <row r="61" spans="1:225" x14ac:dyDescent="0.2">
      <c r="D61" s="440"/>
      <c r="E61" s="440"/>
      <c r="F61" s="440"/>
    </row>
    <row r="62" spans="1:225" x14ac:dyDescent="0.2">
      <c r="E62" s="440"/>
    </row>
    <row r="63" spans="1:225" x14ac:dyDescent="0.2">
      <c r="E63" s="440"/>
    </row>
  </sheetData>
  <mergeCells count="19">
    <mergeCell ref="C13:C16"/>
    <mergeCell ref="B9:I9"/>
    <mergeCell ref="B11:I11"/>
    <mergeCell ref="B13:B16"/>
    <mergeCell ref="F15:F16"/>
    <mergeCell ref="G15:G16"/>
    <mergeCell ref="H15:H16"/>
    <mergeCell ref="I15:I16"/>
    <mergeCell ref="D13:F13"/>
    <mergeCell ref="G13:I13"/>
    <mergeCell ref="D14:F14"/>
    <mergeCell ref="G14:I14"/>
    <mergeCell ref="D15:D16"/>
    <mergeCell ref="E15:E16"/>
    <mergeCell ref="H1:I1"/>
    <mergeCell ref="B3:I3"/>
    <mergeCell ref="B4:I4"/>
    <mergeCell ref="B7:I7"/>
    <mergeCell ref="B8:I8"/>
  </mergeCells>
  <phoneticPr fontId="11" type="noConversion"/>
  <conditionalFormatting sqref="D18:E26 H18:I26 F19:F26 D27:I27 H28:I28 D28:E34 F29:I34 D35:I35 E36:E43 H36:I43 D36:D44 F37:F43 E44:I44 D45:I45 G46:H46 D46:E48 I46:I51 F47:I47 H48:H50 F55:F57">
    <cfRule type="cellIs" dxfId="2" priority="1" stopIfTrue="1" operator="equal">
      <formula>0</formula>
    </cfRule>
  </conditionalFormatting>
  <pageMargins left="0.19685039370078741" right="0.15748031496062992" top="0.47244094488188981" bottom="0.39370078740157483" header="0" footer="0"/>
  <pageSetup paperSize="9" firstPageNumber="12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Q47"/>
  <sheetViews>
    <sheetView showGridLines="0" zoomScale="130" workbookViewId="0">
      <selection activeCell="K51" sqref="K51"/>
    </sheetView>
  </sheetViews>
  <sheetFormatPr defaultColWidth="6.7109375" defaultRowHeight="12.75" x14ac:dyDescent="0.2"/>
  <cols>
    <col min="1" max="1" width="1.28515625" style="1" customWidth="1"/>
    <col min="2" max="2" width="39.42578125" style="1" customWidth="1"/>
    <col min="3" max="3" width="4" style="1" customWidth="1"/>
    <col min="4" max="4" width="5.5703125" style="1" customWidth="1"/>
    <col min="5" max="6" width="5" style="1" customWidth="1"/>
    <col min="7" max="7" width="9.42578125" style="440" customWidth="1"/>
    <col min="8" max="8" width="5.28515625" style="1" customWidth="1"/>
    <col min="9" max="9" width="4.85546875" style="1" customWidth="1"/>
    <col min="10" max="11" width="9.42578125" style="440" customWidth="1"/>
    <col min="12" max="12" width="9.7109375" style="1" customWidth="1"/>
    <col min="13" max="14" width="9.42578125" style="440" customWidth="1"/>
    <col min="15" max="15" width="10.140625" style="1" customWidth="1"/>
    <col min="16" max="16" width="10.7109375" style="1" bestFit="1" customWidth="1"/>
    <col min="17" max="17" width="7.42578125" style="1" bestFit="1" customWidth="1"/>
    <col min="18" max="225" width="6.7109375" style="1"/>
    <col min="226" max="16384" width="6.7109375" style="2"/>
  </cols>
  <sheetData>
    <row r="1" spans="1:225" s="15" customFormat="1" ht="13.5" x14ac:dyDescent="0.25">
      <c r="A1" s="94" t="s">
        <v>152</v>
      </c>
      <c r="B1" s="13"/>
      <c r="C1" s="13"/>
      <c r="D1" s="13"/>
      <c r="E1" s="13"/>
      <c r="F1" s="13"/>
      <c r="G1" s="421"/>
      <c r="J1" s="420"/>
      <c r="K1" s="421"/>
      <c r="L1" s="95" t="s">
        <v>457</v>
      </c>
      <c r="M1" s="650">
        <f>bulstat</f>
        <v>111111</v>
      </c>
      <c r="N1" s="650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</row>
    <row r="2" spans="1:225" s="15" customFormat="1" ht="13.5" x14ac:dyDescent="0.2">
      <c r="A2" s="13"/>
      <c r="B2" s="520"/>
      <c r="C2" s="13"/>
      <c r="D2" s="13"/>
      <c r="E2" s="13"/>
      <c r="F2" s="13"/>
      <c r="G2" s="420"/>
      <c r="H2" s="13"/>
      <c r="I2" s="13"/>
      <c r="J2" s="420"/>
      <c r="K2" s="420"/>
      <c r="L2" s="13"/>
      <c r="M2" s="420"/>
      <c r="N2" s="420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</row>
    <row r="3" spans="1:225" s="15" customFormat="1" ht="12.75" customHeight="1" x14ac:dyDescent="0.2">
      <c r="A3" s="13" t="s">
        <v>111</v>
      </c>
      <c r="B3" s="653">
        <f>_ime1</f>
        <v>111111</v>
      </c>
      <c r="C3" s="653"/>
      <c r="D3" s="653"/>
      <c r="E3" s="653"/>
      <c r="F3" s="653"/>
      <c r="G3" s="653"/>
      <c r="H3" s="653"/>
      <c r="I3" s="653"/>
      <c r="J3" s="653"/>
      <c r="K3" s="653"/>
      <c r="L3" s="653"/>
      <c r="M3" s="653"/>
      <c r="N3" s="65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</row>
    <row r="4" spans="1:225" s="15" customFormat="1" ht="12.75" customHeight="1" x14ac:dyDescent="0.2">
      <c r="A4" s="13"/>
      <c r="B4" s="650">
        <f>adres</f>
        <v>111111</v>
      </c>
      <c r="C4" s="650"/>
      <c r="D4" s="650"/>
      <c r="E4" s="650"/>
      <c r="F4" s="650"/>
      <c r="G4" s="650"/>
      <c r="H4" s="650"/>
      <c r="I4" s="650"/>
      <c r="J4" s="650"/>
      <c r="K4" s="650"/>
      <c r="L4" s="650"/>
      <c r="M4" s="650"/>
      <c r="N4" s="650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</row>
    <row r="5" spans="1:225" s="15" customFormat="1" ht="12.75" customHeight="1" x14ac:dyDescent="0.2">
      <c r="A5" s="13"/>
      <c r="B5" s="100"/>
      <c r="C5" s="100"/>
      <c r="D5" s="100"/>
      <c r="E5" s="100"/>
      <c r="F5" s="100"/>
      <c r="G5" s="545"/>
      <c r="H5" s="100"/>
      <c r="I5" s="100"/>
      <c r="J5" s="420"/>
      <c r="K5" s="420"/>
      <c r="L5" s="13"/>
      <c r="M5" s="420"/>
      <c r="N5" s="420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</row>
    <row r="6" spans="1:225" s="15" customFormat="1" ht="12.75" customHeight="1" x14ac:dyDescent="0.2">
      <c r="A6" s="13"/>
      <c r="G6" s="421"/>
      <c r="J6" s="420"/>
      <c r="K6" s="420"/>
      <c r="L6" s="13"/>
      <c r="M6" s="420"/>
      <c r="N6" s="420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</row>
    <row r="7" spans="1:225" s="15" customFormat="1" ht="15" customHeight="1" x14ac:dyDescent="0.2">
      <c r="A7" s="13"/>
      <c r="B7" s="653" t="s">
        <v>153</v>
      </c>
      <c r="C7" s="653"/>
      <c r="D7" s="653"/>
      <c r="E7" s="653"/>
      <c r="F7" s="653"/>
      <c r="G7" s="653"/>
      <c r="H7" s="653"/>
      <c r="I7" s="653"/>
      <c r="J7" s="653"/>
      <c r="K7" s="653"/>
      <c r="L7" s="653"/>
      <c r="M7" s="653"/>
      <c r="N7" s="65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</row>
    <row r="8" spans="1:225" s="15" customFormat="1" ht="11.25" customHeight="1" x14ac:dyDescent="0.2">
      <c r="A8" s="13"/>
      <c r="B8" s="650" t="s">
        <v>112</v>
      </c>
      <c r="C8" s="650"/>
      <c r="D8" s="650"/>
      <c r="E8" s="650"/>
      <c r="F8" s="650"/>
      <c r="G8" s="650"/>
      <c r="H8" s="650"/>
      <c r="I8" s="650"/>
      <c r="J8" s="650"/>
      <c r="K8" s="650"/>
      <c r="L8" s="650"/>
      <c r="M8" s="650"/>
      <c r="N8" s="650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</row>
    <row r="9" spans="1:225" s="15" customFormat="1" ht="11.25" customHeight="1" x14ac:dyDescent="0.2">
      <c r="A9" s="13"/>
      <c r="B9" s="100"/>
      <c r="C9" s="100"/>
      <c r="D9" s="100"/>
      <c r="E9" s="100"/>
      <c r="F9" s="100"/>
      <c r="G9" s="545"/>
      <c r="H9" s="100"/>
      <c r="I9" s="100"/>
      <c r="J9" s="420"/>
      <c r="K9" s="420"/>
      <c r="L9" s="13"/>
      <c r="M9" s="420"/>
      <c r="N9" s="420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</row>
    <row r="10" spans="1:225" s="15" customFormat="1" ht="12.75" customHeight="1" x14ac:dyDescent="0.2">
      <c r="A10" s="13"/>
      <c r="B10" s="643">
        <f>data1</f>
        <v>45657</v>
      </c>
      <c r="C10" s="643"/>
      <c r="D10" s="643"/>
      <c r="E10" s="643"/>
      <c r="F10" s="643"/>
      <c r="G10" s="643"/>
      <c r="H10" s="643"/>
      <c r="I10" s="643"/>
      <c r="J10" s="643"/>
      <c r="K10" s="643"/>
      <c r="L10" s="643"/>
      <c r="M10" s="643"/>
      <c r="N10" s="64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</row>
    <row r="11" spans="1:225" s="15" customFormat="1" ht="12.75" customHeight="1" thickBot="1" x14ac:dyDescent="0.25">
      <c r="A11" s="13"/>
      <c r="B11" s="92"/>
      <c r="C11" s="92"/>
      <c r="D11" s="92"/>
      <c r="E11" s="92"/>
      <c r="F11" s="92"/>
      <c r="G11" s="546"/>
      <c r="H11" s="92"/>
      <c r="I11" s="92"/>
      <c r="J11" s="557"/>
      <c r="K11" s="557"/>
      <c r="L11" s="151"/>
      <c r="M11" s="557"/>
      <c r="N11" s="55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</row>
    <row r="12" spans="1:225" ht="12.75" customHeight="1" thickTop="1" x14ac:dyDescent="0.2">
      <c r="A12" s="7"/>
      <c r="B12" s="675" t="s">
        <v>154</v>
      </c>
      <c r="C12" s="672" t="s">
        <v>145</v>
      </c>
      <c r="D12" s="669" t="s">
        <v>164</v>
      </c>
      <c r="E12" s="669" t="s">
        <v>165</v>
      </c>
      <c r="F12" s="669" t="s">
        <v>166</v>
      </c>
      <c r="G12" s="683" t="s">
        <v>155</v>
      </c>
      <c r="H12" s="683"/>
      <c r="I12" s="683"/>
      <c r="J12" s="683"/>
      <c r="K12" s="678" t="s">
        <v>173</v>
      </c>
      <c r="L12" s="678"/>
      <c r="M12" s="680" t="s">
        <v>174</v>
      </c>
      <c r="N12" s="681" t="s">
        <v>175</v>
      </c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</row>
    <row r="13" spans="1:225" ht="21" customHeight="1" x14ac:dyDescent="0.2">
      <c r="A13" s="7"/>
      <c r="B13" s="676"/>
      <c r="C13" s="673"/>
      <c r="D13" s="670"/>
      <c r="E13" s="670"/>
      <c r="F13" s="670"/>
      <c r="G13" s="684"/>
      <c r="H13" s="684"/>
      <c r="I13" s="684"/>
      <c r="J13" s="684"/>
      <c r="K13" s="679"/>
      <c r="L13" s="679"/>
      <c r="M13" s="671"/>
      <c r="N13" s="68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</row>
    <row r="14" spans="1:225" ht="12.75" customHeight="1" x14ac:dyDescent="0.2">
      <c r="A14" s="7"/>
      <c r="B14" s="676"/>
      <c r="C14" s="673"/>
      <c r="D14" s="670"/>
      <c r="E14" s="670"/>
      <c r="F14" s="670"/>
      <c r="G14" s="671" t="s">
        <v>167</v>
      </c>
      <c r="H14" s="670" t="s">
        <v>168</v>
      </c>
      <c r="I14" s="670" t="s">
        <v>169</v>
      </c>
      <c r="J14" s="671" t="s">
        <v>170</v>
      </c>
      <c r="K14" s="671" t="s">
        <v>171</v>
      </c>
      <c r="L14" s="670" t="s">
        <v>172</v>
      </c>
      <c r="M14" s="671"/>
      <c r="N14" s="68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</row>
    <row r="15" spans="1:225" ht="12.75" customHeight="1" x14ac:dyDescent="0.2">
      <c r="A15" s="7"/>
      <c r="B15" s="676"/>
      <c r="C15" s="673"/>
      <c r="D15" s="670"/>
      <c r="E15" s="670"/>
      <c r="F15" s="670"/>
      <c r="G15" s="671"/>
      <c r="H15" s="670"/>
      <c r="I15" s="670"/>
      <c r="J15" s="671"/>
      <c r="K15" s="671"/>
      <c r="L15" s="670"/>
      <c r="M15" s="671"/>
      <c r="N15" s="68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</row>
    <row r="16" spans="1:225" ht="10.5" customHeight="1" x14ac:dyDescent="0.2">
      <c r="A16" s="7"/>
      <c r="B16" s="676"/>
      <c r="C16" s="673"/>
      <c r="D16" s="670"/>
      <c r="E16" s="670"/>
      <c r="F16" s="670"/>
      <c r="G16" s="671"/>
      <c r="H16" s="670"/>
      <c r="I16" s="670"/>
      <c r="J16" s="671"/>
      <c r="K16" s="671"/>
      <c r="L16" s="670"/>
      <c r="M16" s="671"/>
      <c r="N16" s="68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</row>
    <row r="17" spans="1:225" ht="16.5" customHeight="1" x14ac:dyDescent="0.2">
      <c r="A17" s="7"/>
      <c r="B17" s="676"/>
      <c r="C17" s="673"/>
      <c r="D17" s="670"/>
      <c r="E17" s="670"/>
      <c r="F17" s="670"/>
      <c r="G17" s="671"/>
      <c r="H17" s="670"/>
      <c r="I17" s="670"/>
      <c r="J17" s="671"/>
      <c r="K17" s="671"/>
      <c r="L17" s="670"/>
      <c r="M17" s="671"/>
      <c r="N17" s="68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</row>
    <row r="18" spans="1:225" ht="16.5" customHeight="1" x14ac:dyDescent="0.2">
      <c r="A18" s="7"/>
      <c r="B18" s="676"/>
      <c r="C18" s="673"/>
      <c r="D18" s="670"/>
      <c r="E18" s="670"/>
      <c r="F18" s="670"/>
      <c r="G18" s="671"/>
      <c r="H18" s="670"/>
      <c r="I18" s="670"/>
      <c r="J18" s="671"/>
      <c r="K18" s="671"/>
      <c r="L18" s="670"/>
      <c r="M18" s="671"/>
      <c r="N18" s="68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</row>
    <row r="19" spans="1:225" ht="16.5" customHeight="1" x14ac:dyDescent="0.2">
      <c r="A19" s="7"/>
      <c r="B19" s="677"/>
      <c r="C19" s="674"/>
      <c r="D19" s="670"/>
      <c r="E19" s="670"/>
      <c r="F19" s="670"/>
      <c r="G19" s="671"/>
      <c r="H19" s="670"/>
      <c r="I19" s="670"/>
      <c r="J19" s="671"/>
      <c r="K19" s="671"/>
      <c r="L19" s="670"/>
      <c r="M19" s="671"/>
      <c r="N19" s="68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</row>
    <row r="20" spans="1:225" ht="10.5" customHeight="1" x14ac:dyDescent="0.2">
      <c r="A20" s="7"/>
      <c r="B20" s="192" t="s">
        <v>477</v>
      </c>
      <c r="C20" s="254" t="s">
        <v>151</v>
      </c>
      <c r="D20" s="284">
        <v>1</v>
      </c>
      <c r="E20" s="190">
        <v>2</v>
      </c>
      <c r="F20" s="193">
        <v>3</v>
      </c>
      <c r="G20" s="193">
        <v>4</v>
      </c>
      <c r="H20" s="190">
        <v>5</v>
      </c>
      <c r="I20" s="193">
        <v>6</v>
      </c>
      <c r="J20" s="190">
        <v>7</v>
      </c>
      <c r="K20" s="190">
        <v>8</v>
      </c>
      <c r="L20" s="190">
        <v>9</v>
      </c>
      <c r="M20" s="190">
        <v>10</v>
      </c>
      <c r="N20" s="188">
        <v>11</v>
      </c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</row>
    <row r="21" spans="1:225" ht="24.95" customHeight="1" x14ac:dyDescent="0.2">
      <c r="B21" s="191" t="s">
        <v>399</v>
      </c>
      <c r="C21" s="288">
        <v>61610</v>
      </c>
      <c r="D21" s="438">
        <v>0</v>
      </c>
      <c r="E21" s="68"/>
      <c r="F21" s="152"/>
      <c r="G21" s="547">
        <v>0</v>
      </c>
      <c r="H21" s="153"/>
      <c r="I21" s="152"/>
      <c r="J21" s="558"/>
      <c r="K21" s="558">
        <v>0</v>
      </c>
      <c r="L21" s="558"/>
      <c r="M21" s="558">
        <v>0</v>
      </c>
      <c r="N21" s="560">
        <f t="shared" ref="N21:N38" si="0">SUM(D21:M21)</f>
        <v>0</v>
      </c>
      <c r="O21" s="440"/>
      <c r="P21" s="440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</row>
    <row r="22" spans="1:225" ht="15.75" customHeight="1" x14ac:dyDescent="0.2">
      <c r="B22" s="145" t="s">
        <v>156</v>
      </c>
      <c r="C22" s="282">
        <v>61620</v>
      </c>
      <c r="D22" s="32"/>
      <c r="E22" s="32"/>
      <c r="F22" s="146"/>
      <c r="G22" s="548"/>
      <c r="H22" s="32"/>
      <c r="I22" s="146"/>
      <c r="J22" s="430"/>
      <c r="K22" s="430"/>
      <c r="L22" s="32"/>
      <c r="M22" s="430"/>
      <c r="N22" s="560">
        <f t="shared" si="0"/>
        <v>0</v>
      </c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</row>
    <row r="23" spans="1:225" ht="15.75" customHeight="1" x14ac:dyDescent="0.2">
      <c r="B23" s="145" t="s">
        <v>157</v>
      </c>
      <c r="C23" s="282">
        <v>61630</v>
      </c>
      <c r="D23" s="32"/>
      <c r="E23" s="32"/>
      <c r="F23" s="146"/>
      <c r="G23" s="548"/>
      <c r="H23" s="32"/>
      <c r="I23" s="146"/>
      <c r="J23" s="430"/>
      <c r="K23" s="430"/>
      <c r="L23" s="32"/>
      <c r="M23" s="430"/>
      <c r="N23" s="560">
        <f t="shared" si="0"/>
        <v>0</v>
      </c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</row>
    <row r="24" spans="1:225" ht="24.95" customHeight="1" x14ac:dyDescent="0.2">
      <c r="B24" s="145" t="s">
        <v>158</v>
      </c>
      <c r="C24" s="282">
        <v>61640</v>
      </c>
      <c r="D24" s="67"/>
      <c r="E24" s="67"/>
      <c r="F24" s="146"/>
      <c r="G24" s="548"/>
      <c r="H24" s="32"/>
      <c r="I24" s="146"/>
      <c r="J24" s="430"/>
      <c r="K24" s="430"/>
      <c r="L24" s="32"/>
      <c r="M24" s="430"/>
      <c r="N24" s="560">
        <f t="shared" si="0"/>
        <v>0</v>
      </c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</row>
    <row r="25" spans="1:225" ht="15" customHeight="1" x14ac:dyDescent="0.2">
      <c r="B25" s="145" t="s">
        <v>159</v>
      </c>
      <c r="C25" s="282">
        <v>61650</v>
      </c>
      <c r="D25" s="285">
        <f>SUM(D26:D27)</f>
        <v>0</v>
      </c>
      <c r="E25" s="149">
        <f t="shared" ref="E25:M25" si="1">SUM(E26:E27)</f>
        <v>0</v>
      </c>
      <c r="F25" s="149">
        <f t="shared" si="1"/>
        <v>0</v>
      </c>
      <c r="G25" s="549">
        <f t="shared" si="1"/>
        <v>0</v>
      </c>
      <c r="H25" s="149">
        <f t="shared" si="1"/>
        <v>0</v>
      </c>
      <c r="I25" s="149">
        <f t="shared" si="1"/>
        <v>0</v>
      </c>
      <c r="J25" s="549"/>
      <c r="K25" s="549">
        <f t="shared" si="1"/>
        <v>0</v>
      </c>
      <c r="L25" s="149">
        <f t="shared" si="1"/>
        <v>0</v>
      </c>
      <c r="M25" s="549">
        <f t="shared" si="1"/>
        <v>0</v>
      </c>
      <c r="N25" s="561">
        <f t="shared" si="0"/>
        <v>0</v>
      </c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</row>
    <row r="26" spans="1:225" ht="15" customHeight="1" x14ac:dyDescent="0.2">
      <c r="B26" s="145" t="s">
        <v>400</v>
      </c>
      <c r="C26" s="282">
        <v>61651</v>
      </c>
      <c r="D26" s="147"/>
      <c r="E26" s="147"/>
      <c r="F26" s="147"/>
      <c r="G26" s="550"/>
      <c r="H26" s="147"/>
      <c r="I26" s="147"/>
      <c r="J26" s="430"/>
      <c r="K26" s="430"/>
      <c r="L26" s="32"/>
      <c r="M26" s="430"/>
      <c r="N26" s="561">
        <f t="shared" si="0"/>
        <v>0</v>
      </c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</row>
    <row r="27" spans="1:225" ht="15" customHeight="1" x14ac:dyDescent="0.2">
      <c r="B27" s="145" t="s">
        <v>401</v>
      </c>
      <c r="C27" s="282">
        <v>61652</v>
      </c>
      <c r="D27" s="32"/>
      <c r="E27" s="32"/>
      <c r="F27" s="32"/>
      <c r="G27" s="548"/>
      <c r="H27" s="32"/>
      <c r="I27" s="32"/>
      <c r="J27" s="430"/>
      <c r="K27" s="430"/>
      <c r="L27" s="32"/>
      <c r="M27" s="430"/>
      <c r="N27" s="561">
        <f t="shared" si="0"/>
        <v>0</v>
      </c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</row>
    <row r="28" spans="1:225" ht="16.5" customHeight="1" x14ac:dyDescent="0.2">
      <c r="B28" s="145" t="s">
        <v>160</v>
      </c>
      <c r="C28" s="282">
        <v>61660</v>
      </c>
      <c r="D28" s="286"/>
      <c r="E28" s="32"/>
      <c r="F28" s="146"/>
      <c r="G28" s="551"/>
      <c r="H28" s="148"/>
      <c r="I28" s="146"/>
      <c r="J28" s="430"/>
      <c r="K28" s="430"/>
      <c r="L28" s="32"/>
      <c r="M28" s="430">
        <v>0</v>
      </c>
      <c r="N28" s="562">
        <f t="shared" si="0"/>
        <v>0</v>
      </c>
      <c r="P28" s="440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</row>
    <row r="29" spans="1:225" ht="16.5" customHeight="1" x14ac:dyDescent="0.2">
      <c r="B29" s="145" t="s">
        <v>408</v>
      </c>
      <c r="C29" s="282">
        <v>61670</v>
      </c>
      <c r="D29" s="285">
        <f>SUM(D30)</f>
        <v>0</v>
      </c>
      <c r="E29" s="149">
        <f t="shared" ref="E29:J29" si="2">SUM(E30)</f>
        <v>0</v>
      </c>
      <c r="F29" s="149">
        <f t="shared" si="2"/>
        <v>0</v>
      </c>
      <c r="G29" s="549">
        <f t="shared" si="2"/>
        <v>0</v>
      </c>
      <c r="H29" s="149">
        <f t="shared" si="2"/>
        <v>0</v>
      </c>
      <c r="I29" s="149">
        <f t="shared" si="2"/>
        <v>0</v>
      </c>
      <c r="J29" s="549">
        <f t="shared" si="2"/>
        <v>0</v>
      </c>
      <c r="K29" s="559">
        <v>0</v>
      </c>
      <c r="L29" s="149"/>
      <c r="M29" s="633">
        <v>0</v>
      </c>
      <c r="N29" s="563">
        <f t="shared" si="0"/>
        <v>0</v>
      </c>
      <c r="P29" s="440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</row>
    <row r="30" spans="1:225" ht="16.5" customHeight="1" x14ac:dyDescent="0.2">
      <c r="B30" s="145" t="s">
        <v>402</v>
      </c>
      <c r="C30" s="283">
        <v>61671</v>
      </c>
      <c r="D30" s="32"/>
      <c r="E30" s="32"/>
      <c r="F30" s="146"/>
      <c r="G30" s="551"/>
      <c r="H30" s="148"/>
      <c r="I30" s="146"/>
      <c r="J30" s="430"/>
      <c r="K30" s="430">
        <v>0</v>
      </c>
      <c r="L30" s="32"/>
      <c r="M30" s="430"/>
      <c r="N30" s="563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</row>
    <row r="31" spans="1:225" ht="16.5" customHeight="1" x14ac:dyDescent="0.2">
      <c r="B31" s="145" t="s">
        <v>161</v>
      </c>
      <c r="C31" s="283">
        <v>61680</v>
      </c>
      <c r="D31" s="67"/>
      <c r="E31" s="67"/>
      <c r="F31" s="146"/>
      <c r="G31" s="551"/>
      <c r="H31" s="148"/>
      <c r="I31" s="146"/>
      <c r="J31" s="430"/>
      <c r="K31" s="430"/>
      <c r="L31" s="32"/>
      <c r="M31" s="430"/>
      <c r="N31" s="563">
        <f t="shared" si="0"/>
        <v>0</v>
      </c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</row>
    <row r="32" spans="1:225" ht="16.5" customHeight="1" x14ac:dyDescent="0.2">
      <c r="A32" s="7"/>
      <c r="B32" s="154" t="s">
        <v>162</v>
      </c>
      <c r="C32" s="283">
        <v>61690</v>
      </c>
      <c r="D32" s="287">
        <f>SUM(D33:D34)</f>
        <v>0</v>
      </c>
      <c r="E32" s="150">
        <f t="shared" ref="E32:M32" si="3">SUM(E33:E34)</f>
        <v>0</v>
      </c>
      <c r="F32" s="150">
        <f t="shared" si="3"/>
        <v>0</v>
      </c>
      <c r="G32" s="552">
        <f t="shared" si="3"/>
        <v>0</v>
      </c>
      <c r="H32" s="150">
        <f t="shared" si="3"/>
        <v>0</v>
      </c>
      <c r="I32" s="150">
        <f t="shared" si="3"/>
        <v>0</v>
      </c>
      <c r="J32" s="552">
        <f t="shared" si="3"/>
        <v>0</v>
      </c>
      <c r="K32" s="552">
        <f t="shared" si="3"/>
        <v>0</v>
      </c>
      <c r="L32" s="150">
        <f t="shared" si="3"/>
        <v>0</v>
      </c>
      <c r="M32" s="552">
        <f t="shared" si="3"/>
        <v>0</v>
      </c>
      <c r="N32" s="561">
        <f t="shared" si="0"/>
        <v>0</v>
      </c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</row>
    <row r="33" spans="1:225" ht="16.5" customHeight="1" x14ac:dyDescent="0.2">
      <c r="A33" s="7"/>
      <c r="B33" s="154" t="s">
        <v>403</v>
      </c>
      <c r="C33" s="282">
        <v>61691</v>
      </c>
      <c r="D33" s="147"/>
      <c r="E33" s="147"/>
      <c r="F33" s="147"/>
      <c r="G33" s="550"/>
      <c r="H33" s="147"/>
      <c r="I33" s="147"/>
      <c r="J33" s="430"/>
      <c r="K33" s="430"/>
      <c r="L33" s="32"/>
      <c r="M33" s="430"/>
      <c r="N33" s="561">
        <f t="shared" si="0"/>
        <v>0</v>
      </c>
      <c r="Q33" s="440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</row>
    <row r="34" spans="1:225" ht="16.5" customHeight="1" x14ac:dyDescent="0.2">
      <c r="A34" s="7"/>
      <c r="B34" s="154" t="s">
        <v>404</v>
      </c>
      <c r="C34" s="282">
        <v>61692</v>
      </c>
      <c r="D34" s="32"/>
      <c r="E34" s="32"/>
      <c r="F34" s="70"/>
      <c r="G34" s="430"/>
      <c r="H34" s="32"/>
      <c r="I34" s="32"/>
      <c r="J34" s="430"/>
      <c r="K34" s="430"/>
      <c r="L34" s="32"/>
      <c r="M34" s="430"/>
      <c r="N34" s="561">
        <f t="shared" si="0"/>
        <v>0</v>
      </c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</row>
    <row r="35" spans="1:225" ht="16.5" customHeight="1" x14ac:dyDescent="0.2">
      <c r="A35" s="7"/>
      <c r="B35" s="154" t="s">
        <v>163</v>
      </c>
      <c r="C35" s="282">
        <v>61710</v>
      </c>
      <c r="D35" s="32"/>
      <c r="E35" s="32"/>
      <c r="F35" s="146"/>
      <c r="G35" s="548"/>
      <c r="H35" s="32"/>
      <c r="I35" s="146"/>
      <c r="J35" s="430"/>
      <c r="K35" s="430">
        <v>0</v>
      </c>
      <c r="L35" s="32"/>
      <c r="M35" s="430"/>
      <c r="N35" s="561">
        <f t="shared" si="0"/>
        <v>0</v>
      </c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</row>
    <row r="36" spans="1:225" ht="18.75" customHeight="1" x14ac:dyDescent="0.2">
      <c r="A36" s="7"/>
      <c r="B36" s="155" t="s">
        <v>405</v>
      </c>
      <c r="C36" s="289">
        <v>61720</v>
      </c>
      <c r="D36" s="416">
        <f>D21+D22+D23+D24+D25+D28+D29+D31+D32+D35</f>
        <v>0</v>
      </c>
      <c r="E36" s="417">
        <f t="shared" ref="E36:L36" si="4">E21+E22+E23+E24+E25+E28+E29+E31+E32+E35</f>
        <v>0</v>
      </c>
      <c r="F36" s="417">
        <f t="shared" si="4"/>
        <v>0</v>
      </c>
      <c r="G36" s="553">
        <f t="shared" si="4"/>
        <v>0</v>
      </c>
      <c r="H36" s="417">
        <f t="shared" si="4"/>
        <v>0</v>
      </c>
      <c r="I36" s="417">
        <f t="shared" si="4"/>
        <v>0</v>
      </c>
      <c r="J36" s="553">
        <f t="shared" si="4"/>
        <v>0</v>
      </c>
      <c r="K36" s="553">
        <f>K21+K22+K23+K24+K25+K28+K29+K31+K32+K35</f>
        <v>0</v>
      </c>
      <c r="L36" s="617">
        <f t="shared" si="4"/>
        <v>0</v>
      </c>
      <c r="M36" s="553">
        <f>M21+M22+M23+M24+M25+M28+M29+M31+M32+M35</f>
        <v>0</v>
      </c>
      <c r="N36" s="564">
        <f t="shared" si="0"/>
        <v>0</v>
      </c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</row>
    <row r="37" spans="1:225" ht="27.75" customHeight="1" x14ac:dyDescent="0.2">
      <c r="A37" s="7"/>
      <c r="B37" s="154" t="s">
        <v>406</v>
      </c>
      <c r="C37" s="282">
        <v>61730</v>
      </c>
      <c r="D37" s="32"/>
      <c r="E37" s="32"/>
      <c r="F37" s="146"/>
      <c r="G37" s="548"/>
      <c r="H37" s="32"/>
      <c r="I37" s="146"/>
      <c r="J37" s="430"/>
      <c r="K37" s="430"/>
      <c r="L37" s="32"/>
      <c r="M37" s="430"/>
      <c r="N37" s="561">
        <f t="shared" si="0"/>
        <v>0</v>
      </c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</row>
    <row r="38" spans="1:225" ht="31.5" customHeight="1" thickBot="1" x14ac:dyDescent="0.25">
      <c r="A38" s="7"/>
      <c r="B38" s="156" t="s">
        <v>407</v>
      </c>
      <c r="C38" s="290">
        <v>61740</v>
      </c>
      <c r="D38" s="418">
        <f>D36+D37</f>
        <v>0</v>
      </c>
      <c r="E38" s="419">
        <f t="shared" ref="E38:M38" si="5">E36+E37</f>
        <v>0</v>
      </c>
      <c r="F38" s="419">
        <f t="shared" si="5"/>
        <v>0</v>
      </c>
      <c r="G38" s="554">
        <f t="shared" si="5"/>
        <v>0</v>
      </c>
      <c r="H38" s="419">
        <f t="shared" si="5"/>
        <v>0</v>
      </c>
      <c r="I38" s="419">
        <f t="shared" si="5"/>
        <v>0</v>
      </c>
      <c r="J38" s="554">
        <f t="shared" si="5"/>
        <v>0</v>
      </c>
      <c r="K38" s="554">
        <f t="shared" si="5"/>
        <v>0</v>
      </c>
      <c r="L38" s="616">
        <f t="shared" si="5"/>
        <v>0</v>
      </c>
      <c r="M38" s="554">
        <f t="shared" si="5"/>
        <v>0</v>
      </c>
      <c r="N38" s="565">
        <f t="shared" si="0"/>
        <v>0</v>
      </c>
      <c r="O38" s="440"/>
      <c r="P38" s="440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</row>
    <row r="39" spans="1:225" ht="12.75" customHeight="1" thickTop="1" x14ac:dyDescent="0.2">
      <c r="B39" s="6"/>
      <c r="C39" s="8"/>
      <c r="F39" s="6"/>
      <c r="G39" s="555"/>
      <c r="H39" s="72"/>
      <c r="I39" s="72"/>
      <c r="O39" s="440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</row>
    <row r="40" spans="1:225" s="157" customFormat="1" ht="12.75" hidden="1" customHeight="1" x14ac:dyDescent="0.2">
      <c r="A40" s="6"/>
      <c r="B40" s="157" t="s">
        <v>478</v>
      </c>
      <c r="C40" s="8"/>
      <c r="D40" s="6"/>
      <c r="E40" s="6"/>
      <c r="F40" s="6"/>
      <c r="G40" s="555"/>
      <c r="H40" s="10"/>
      <c r="I40" s="10"/>
      <c r="J40" s="443"/>
      <c r="K40" s="443"/>
      <c r="L40" s="6"/>
      <c r="M40" s="443"/>
      <c r="N40" s="443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</row>
    <row r="41" spans="1:225" s="157" customFormat="1" ht="12.75" hidden="1" customHeight="1" x14ac:dyDescent="0.2">
      <c r="A41" s="6"/>
      <c r="B41" s="208">
        <f>data2</f>
        <v>45699</v>
      </c>
      <c r="G41" s="441"/>
      <c r="H41" s="10"/>
      <c r="I41" s="10"/>
      <c r="J41" s="443"/>
      <c r="K41" s="443"/>
      <c r="L41" s="6"/>
      <c r="M41" s="443"/>
      <c r="N41" s="443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</row>
    <row r="42" spans="1:225" s="157" customFormat="1" ht="12.75" hidden="1" customHeight="1" x14ac:dyDescent="0.2">
      <c r="A42" s="6"/>
      <c r="E42" s="206" t="s">
        <v>479</v>
      </c>
      <c r="F42" s="163">
        <f>_ime3</f>
        <v>111111</v>
      </c>
      <c r="G42" s="441"/>
      <c r="I42" s="10"/>
      <c r="J42" s="441"/>
      <c r="K42" s="458" t="s">
        <v>480</v>
      </c>
      <c r="L42" s="205">
        <f>_ime2</f>
        <v>111111</v>
      </c>
      <c r="M42" s="443"/>
      <c r="N42" s="443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</row>
    <row r="43" spans="1:225" s="157" customFormat="1" ht="12.75" hidden="1" customHeight="1" x14ac:dyDescent="0.2">
      <c r="A43" s="6"/>
      <c r="B43" s="6"/>
      <c r="D43" s="6"/>
      <c r="E43" s="6"/>
      <c r="F43" s="209" t="s">
        <v>411</v>
      </c>
      <c r="G43" s="443"/>
      <c r="I43" s="6"/>
      <c r="J43" s="443"/>
      <c r="K43" s="441"/>
      <c r="L43" s="209" t="s">
        <v>411</v>
      </c>
      <c r="M43" s="443"/>
      <c r="N43" s="443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</row>
    <row r="44" spans="1:225" s="157" customFormat="1" ht="12" hidden="1" x14ac:dyDescent="0.2">
      <c r="A44" s="6"/>
      <c r="B44" s="6"/>
      <c r="C44" s="6"/>
      <c r="D44" s="6"/>
      <c r="E44" s="6"/>
      <c r="F44" s="157" t="s">
        <v>409</v>
      </c>
      <c r="G44" s="555"/>
      <c r="H44" s="6"/>
      <c r="I44" s="10"/>
      <c r="J44" s="453"/>
      <c r="K44" s="443"/>
      <c r="L44" s="157" t="s">
        <v>148</v>
      </c>
      <c r="M44" s="443"/>
      <c r="N44" s="443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</row>
    <row r="45" spans="1:225" s="157" customFormat="1" ht="12" hidden="1" x14ac:dyDescent="0.2">
      <c r="A45" s="6"/>
      <c r="B45" s="6"/>
      <c r="C45" s="6"/>
      <c r="D45" s="6"/>
      <c r="E45" s="6"/>
      <c r="F45" s="209" t="s">
        <v>410</v>
      </c>
      <c r="G45" s="556"/>
      <c r="H45" s="6"/>
      <c r="I45" s="10"/>
      <c r="J45" s="443"/>
      <c r="K45" s="443"/>
      <c r="L45" s="209" t="s">
        <v>410</v>
      </c>
      <c r="M45" s="443"/>
      <c r="N45" s="443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</row>
    <row r="46" spans="1:225" x14ac:dyDescent="0.2">
      <c r="B46" s="2"/>
      <c r="C46" s="2"/>
      <c r="D46" s="2"/>
      <c r="E46" s="2"/>
      <c r="F46" s="2"/>
      <c r="G46" s="460"/>
      <c r="H46" s="2"/>
      <c r="I46" s="2"/>
      <c r="J46" s="460"/>
      <c r="K46" s="460"/>
      <c r="L46" s="2"/>
      <c r="M46" s="460"/>
      <c r="N46" s="460"/>
    </row>
    <row r="47" spans="1:225" x14ac:dyDescent="0.2">
      <c r="B47" s="2"/>
      <c r="C47" s="2"/>
      <c r="D47" s="2"/>
      <c r="E47" s="2"/>
      <c r="F47" s="2"/>
      <c r="G47" s="460"/>
      <c r="H47" s="2"/>
      <c r="I47" s="2"/>
      <c r="J47" s="460"/>
      <c r="K47" s="460"/>
      <c r="L47" s="2"/>
      <c r="M47" s="460"/>
      <c r="N47" s="460"/>
    </row>
  </sheetData>
  <mergeCells count="21">
    <mergeCell ref="B7:N7"/>
    <mergeCell ref="B4:N4"/>
    <mergeCell ref="B3:N3"/>
    <mergeCell ref="M1:N1"/>
    <mergeCell ref="B10:N10"/>
    <mergeCell ref="B8:N8"/>
    <mergeCell ref="L14:L19"/>
    <mergeCell ref="K12:L13"/>
    <mergeCell ref="M12:M19"/>
    <mergeCell ref="N12:N19"/>
    <mergeCell ref="I14:I19"/>
    <mergeCell ref="G12:J13"/>
    <mergeCell ref="K14:K19"/>
    <mergeCell ref="D12:D19"/>
    <mergeCell ref="J14:J19"/>
    <mergeCell ref="H14:H19"/>
    <mergeCell ref="C12:C19"/>
    <mergeCell ref="B12:B19"/>
    <mergeCell ref="E12:E19"/>
    <mergeCell ref="F12:F19"/>
    <mergeCell ref="G14:G19"/>
  </mergeCells>
  <phoneticPr fontId="11" type="noConversion"/>
  <conditionalFormatting sqref="G20 D20:F24 H20:I24 N21:N38 J25:M25 D25:I26 H27:I27 E27:E28 D28 F28:I28 D29:M29 D30:I31 D32:M32 D33:I33 D34:E35 H34:I35 F35 D36:M36 D37:F37 H37:I37 D38:M38 H39:I39 D39:E40 H40:H41 I40:I42 I44:J44 I45">
    <cfRule type="cellIs" dxfId="1" priority="1" stopIfTrue="1" operator="equal">
      <formula>0</formula>
    </cfRule>
  </conditionalFormatting>
  <pageMargins left="0.59055118110236227" right="0.15748031496062992" top="0.23622047244094491" bottom="7.874015748031496E-2" header="0" footer="0"/>
  <pageSetup paperSize="9" firstPageNumber="11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S60"/>
  <sheetViews>
    <sheetView showGridLines="0" topLeftCell="A28" zoomScale="130" workbookViewId="0">
      <selection activeCell="T51" sqref="T51"/>
    </sheetView>
  </sheetViews>
  <sheetFormatPr defaultRowHeight="15" x14ac:dyDescent="0.25"/>
  <cols>
    <col min="1" max="1" width="35" style="170" customWidth="1"/>
    <col min="2" max="2" width="3.7109375" style="170" customWidth="1"/>
    <col min="3" max="7" width="6.140625" style="170" customWidth="1"/>
    <col min="8" max="8" width="5.85546875" style="170" customWidth="1"/>
    <col min="9" max="9" width="5.5703125" style="170" customWidth="1"/>
    <col min="10" max="10" width="5.7109375" style="170" customWidth="1"/>
    <col min="11" max="12" width="6.140625" style="170" customWidth="1"/>
    <col min="13" max="13" width="5.42578125" style="170" customWidth="1"/>
    <col min="14" max="14" width="6" style="170" customWidth="1"/>
    <col min="15" max="15" width="5.7109375" style="170" customWidth="1"/>
    <col min="16" max="17" width="6.140625" style="170" customWidth="1"/>
    <col min="18" max="18" width="6.7109375" style="170" customWidth="1"/>
    <col min="19" max="16384" width="9.140625" style="170"/>
  </cols>
  <sheetData>
    <row r="1" spans="1:227" s="15" customFormat="1" ht="10.5" customHeight="1" x14ac:dyDescent="0.25">
      <c r="A1" s="94" t="s">
        <v>416</v>
      </c>
      <c r="B1" s="94"/>
      <c r="C1" s="13"/>
      <c r="D1" s="13"/>
      <c r="E1" s="13"/>
      <c r="F1" s="13"/>
      <c r="G1" s="13"/>
      <c r="H1" s="13"/>
      <c r="L1" s="13"/>
      <c r="P1" s="95" t="s">
        <v>457</v>
      </c>
      <c r="Q1" s="650">
        <f>bulstat</f>
        <v>111111</v>
      </c>
      <c r="R1" s="650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</row>
    <row r="2" spans="1:227" s="15" customFormat="1" ht="12.75" customHeight="1" x14ac:dyDescent="0.2">
      <c r="A2" s="653">
        <f>_ime1</f>
        <v>111111</v>
      </c>
      <c r="B2" s="653"/>
      <c r="C2" s="653"/>
      <c r="D2" s="653"/>
      <c r="E2" s="653"/>
      <c r="F2" s="653"/>
      <c r="G2" s="653"/>
      <c r="H2" s="653"/>
      <c r="I2" s="653"/>
      <c r="J2" s="653"/>
      <c r="K2" s="653"/>
      <c r="L2" s="653"/>
      <c r="M2" s="653"/>
      <c r="N2" s="653"/>
      <c r="O2" s="653"/>
      <c r="P2" s="653"/>
      <c r="Q2" s="653"/>
      <c r="R2" s="65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</row>
    <row r="3" spans="1:227" s="15" customFormat="1" ht="12.75" customHeight="1" x14ac:dyDescent="0.2">
      <c r="A3" s="650">
        <f>adres</f>
        <v>111111</v>
      </c>
      <c r="B3" s="650"/>
      <c r="C3" s="650"/>
      <c r="D3" s="650"/>
      <c r="E3" s="650"/>
      <c r="F3" s="650"/>
      <c r="G3" s="650"/>
      <c r="H3" s="650"/>
      <c r="I3" s="650"/>
      <c r="J3" s="650"/>
      <c r="K3" s="650"/>
      <c r="L3" s="650"/>
      <c r="M3" s="650"/>
      <c r="N3" s="650"/>
      <c r="O3" s="650"/>
      <c r="P3" s="650"/>
      <c r="Q3" s="650"/>
      <c r="R3" s="650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</row>
    <row r="4" spans="1:227" s="15" customFormat="1" ht="15" customHeight="1" x14ac:dyDescent="0.2">
      <c r="A4" s="653" t="s">
        <v>179</v>
      </c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  <c r="M4" s="653"/>
      <c r="N4" s="653"/>
      <c r="O4" s="653"/>
      <c r="P4" s="653"/>
      <c r="Q4" s="653"/>
      <c r="R4" s="65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</row>
    <row r="5" spans="1:227" s="15" customFormat="1" ht="9.75" customHeight="1" x14ac:dyDescent="0.2">
      <c r="A5" s="650" t="s">
        <v>112</v>
      </c>
      <c r="B5" s="650"/>
      <c r="C5" s="650"/>
      <c r="D5" s="650"/>
      <c r="E5" s="650"/>
      <c r="F5" s="650"/>
      <c r="G5" s="650"/>
      <c r="H5" s="650"/>
      <c r="I5" s="650"/>
      <c r="J5" s="650"/>
      <c r="K5" s="650"/>
      <c r="L5" s="650"/>
      <c r="M5" s="650"/>
      <c r="N5" s="650"/>
      <c r="O5" s="650"/>
      <c r="P5" s="650"/>
      <c r="Q5" s="650"/>
      <c r="R5" s="650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</row>
    <row r="6" spans="1:227" s="15" customFormat="1" ht="12.75" customHeight="1" thickBot="1" x14ac:dyDescent="0.25">
      <c r="A6" s="651">
        <f>data1</f>
        <v>45657</v>
      </c>
      <c r="B6" s="651"/>
      <c r="C6" s="651"/>
      <c r="D6" s="651"/>
      <c r="E6" s="651"/>
      <c r="F6" s="651"/>
      <c r="G6" s="651"/>
      <c r="H6" s="651"/>
      <c r="I6" s="651"/>
      <c r="J6" s="651"/>
      <c r="K6" s="651"/>
      <c r="L6" s="651"/>
      <c r="M6" s="651"/>
      <c r="N6" s="651"/>
      <c r="O6" s="651"/>
      <c r="P6" s="651"/>
      <c r="Q6" s="651"/>
      <c r="R6" s="651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</row>
    <row r="7" spans="1:227" ht="12.75" customHeight="1" thickTop="1" x14ac:dyDescent="0.25">
      <c r="A7" s="685" t="s">
        <v>154</v>
      </c>
      <c r="B7" s="697" t="s">
        <v>180</v>
      </c>
      <c r="C7" s="687" t="s">
        <v>75</v>
      </c>
      <c r="D7" s="688"/>
      <c r="E7" s="688"/>
      <c r="F7" s="688"/>
      <c r="G7" s="688"/>
      <c r="H7" s="688" t="s">
        <v>184</v>
      </c>
      <c r="I7" s="688"/>
      <c r="J7" s="691" t="s">
        <v>68</v>
      </c>
      <c r="K7" s="687" t="s">
        <v>183</v>
      </c>
      <c r="L7" s="688"/>
      <c r="M7" s="688"/>
      <c r="N7" s="688"/>
      <c r="O7" s="688" t="s">
        <v>184</v>
      </c>
      <c r="P7" s="688"/>
      <c r="Q7" s="691" t="s">
        <v>73</v>
      </c>
      <c r="R7" s="693" t="s">
        <v>74</v>
      </c>
    </row>
    <row r="8" spans="1:227" ht="12.75" customHeight="1" x14ac:dyDescent="0.25">
      <c r="A8" s="686"/>
      <c r="B8" s="698"/>
      <c r="C8" s="689"/>
      <c r="D8" s="690"/>
      <c r="E8" s="690"/>
      <c r="F8" s="690"/>
      <c r="G8" s="690"/>
      <c r="H8" s="690"/>
      <c r="I8" s="690"/>
      <c r="J8" s="692"/>
      <c r="K8" s="689"/>
      <c r="L8" s="690"/>
      <c r="M8" s="690"/>
      <c r="N8" s="690"/>
      <c r="O8" s="690"/>
      <c r="P8" s="690"/>
      <c r="Q8" s="692"/>
      <c r="R8" s="694"/>
    </row>
    <row r="9" spans="1:227" ht="12.75" customHeight="1" x14ac:dyDescent="0.25">
      <c r="A9" s="686"/>
      <c r="B9" s="698"/>
      <c r="C9" s="695" t="s">
        <v>422</v>
      </c>
      <c r="D9" s="700" t="s">
        <v>423</v>
      </c>
      <c r="E9" s="701" t="s">
        <v>507</v>
      </c>
      <c r="F9" s="696" t="s">
        <v>424</v>
      </c>
      <c r="G9" s="696" t="s">
        <v>425</v>
      </c>
      <c r="H9" s="696" t="s">
        <v>426</v>
      </c>
      <c r="I9" s="696" t="s">
        <v>67</v>
      </c>
      <c r="J9" s="692"/>
      <c r="K9" s="695" t="s">
        <v>422</v>
      </c>
      <c r="L9" s="696" t="s">
        <v>69</v>
      </c>
      <c r="M9" s="696" t="s">
        <v>70</v>
      </c>
      <c r="N9" s="696" t="s">
        <v>71</v>
      </c>
      <c r="O9" s="696" t="s">
        <v>72</v>
      </c>
      <c r="P9" s="696" t="s">
        <v>67</v>
      </c>
      <c r="Q9" s="692"/>
      <c r="R9" s="694"/>
      <c r="S9" s="376"/>
    </row>
    <row r="10" spans="1:227" ht="12.75" customHeight="1" x14ac:dyDescent="0.25">
      <c r="A10" s="686"/>
      <c r="B10" s="698"/>
      <c r="C10" s="695"/>
      <c r="D10" s="700"/>
      <c r="E10" s="702"/>
      <c r="F10" s="696"/>
      <c r="G10" s="696"/>
      <c r="H10" s="696"/>
      <c r="I10" s="696"/>
      <c r="J10" s="692"/>
      <c r="K10" s="695"/>
      <c r="L10" s="696"/>
      <c r="M10" s="696"/>
      <c r="N10" s="696"/>
      <c r="O10" s="696"/>
      <c r="P10" s="696"/>
      <c r="Q10" s="692"/>
      <c r="R10" s="694"/>
      <c r="S10" s="376"/>
    </row>
    <row r="11" spans="1:227" ht="12.75" customHeight="1" x14ac:dyDescent="0.25">
      <c r="A11" s="686"/>
      <c r="B11" s="698"/>
      <c r="C11" s="695"/>
      <c r="D11" s="700"/>
      <c r="E11" s="702"/>
      <c r="F11" s="696"/>
      <c r="G11" s="696"/>
      <c r="H11" s="696"/>
      <c r="I11" s="696"/>
      <c r="J11" s="692"/>
      <c r="K11" s="695"/>
      <c r="L11" s="696"/>
      <c r="M11" s="696"/>
      <c r="N11" s="696"/>
      <c r="O11" s="696"/>
      <c r="P11" s="696"/>
      <c r="Q11" s="692"/>
      <c r="R11" s="694"/>
      <c r="S11" s="376"/>
    </row>
    <row r="12" spans="1:227" ht="12.75" customHeight="1" x14ac:dyDescent="0.25">
      <c r="A12" s="686"/>
      <c r="B12" s="698"/>
      <c r="C12" s="695"/>
      <c r="D12" s="700"/>
      <c r="E12" s="702"/>
      <c r="F12" s="696"/>
      <c r="G12" s="696"/>
      <c r="H12" s="696"/>
      <c r="I12" s="696"/>
      <c r="J12" s="692"/>
      <c r="K12" s="695"/>
      <c r="L12" s="696"/>
      <c r="M12" s="696"/>
      <c r="N12" s="696"/>
      <c r="O12" s="696"/>
      <c r="P12" s="696"/>
      <c r="Q12" s="692"/>
      <c r="R12" s="694"/>
      <c r="S12" s="376"/>
    </row>
    <row r="13" spans="1:227" ht="12.75" customHeight="1" x14ac:dyDescent="0.25">
      <c r="A13" s="686"/>
      <c r="B13" s="699"/>
      <c r="C13" s="695"/>
      <c r="D13" s="700"/>
      <c r="E13" s="703"/>
      <c r="F13" s="696"/>
      <c r="G13" s="696"/>
      <c r="H13" s="696"/>
      <c r="I13" s="696"/>
      <c r="J13" s="692"/>
      <c r="K13" s="695"/>
      <c r="L13" s="696"/>
      <c r="M13" s="696"/>
      <c r="N13" s="696"/>
      <c r="O13" s="696"/>
      <c r="P13" s="696"/>
      <c r="Q13" s="692"/>
      <c r="R13" s="694"/>
      <c r="S13" s="376"/>
    </row>
    <row r="14" spans="1:227" s="171" customFormat="1" ht="10.5" customHeight="1" x14ac:dyDescent="0.2">
      <c r="A14" s="217" t="s">
        <v>477</v>
      </c>
      <c r="B14" s="177" t="s">
        <v>151</v>
      </c>
      <c r="C14" s="174">
        <v>1</v>
      </c>
      <c r="D14" s="366">
        <v>2</v>
      </c>
      <c r="E14" s="175" t="s">
        <v>506</v>
      </c>
      <c r="F14" s="175">
        <v>3</v>
      </c>
      <c r="G14" s="175">
        <v>4</v>
      </c>
      <c r="H14" s="175">
        <v>5</v>
      </c>
      <c r="I14" s="175">
        <v>6</v>
      </c>
      <c r="J14" s="176">
        <v>7</v>
      </c>
      <c r="K14" s="174">
        <v>8</v>
      </c>
      <c r="L14" s="175">
        <v>9</v>
      </c>
      <c r="M14" s="175">
        <v>10</v>
      </c>
      <c r="N14" s="175">
        <v>11</v>
      </c>
      <c r="O14" s="175">
        <v>12</v>
      </c>
      <c r="P14" s="175">
        <v>13</v>
      </c>
      <c r="Q14" s="176">
        <v>14</v>
      </c>
      <c r="R14" s="177">
        <v>15</v>
      </c>
      <c r="S14" s="386"/>
    </row>
    <row r="15" spans="1:227" ht="12.75" customHeight="1" x14ac:dyDescent="0.25">
      <c r="A15" s="365" t="s">
        <v>412</v>
      </c>
      <c r="B15" s="218"/>
      <c r="C15" s="294"/>
      <c r="D15" s="295"/>
      <c r="E15" s="296"/>
      <c r="F15" s="296"/>
      <c r="G15" s="297"/>
      <c r="H15" s="296"/>
      <c r="I15" s="295"/>
      <c r="J15" s="298"/>
      <c r="K15" s="295"/>
      <c r="L15" s="296"/>
      <c r="M15" s="295"/>
      <c r="N15" s="299"/>
      <c r="O15" s="295"/>
      <c r="P15" s="296"/>
      <c r="Q15" s="300"/>
      <c r="R15" s="301"/>
      <c r="S15" s="376"/>
      <c r="T15" s="173" t="s">
        <v>77</v>
      </c>
    </row>
    <row r="16" spans="1:227" ht="12.75" customHeight="1" x14ac:dyDescent="0.25">
      <c r="A16" s="212" t="s">
        <v>331</v>
      </c>
      <c r="B16" s="219">
        <v>6110</v>
      </c>
      <c r="C16" s="302"/>
      <c r="D16" s="303"/>
      <c r="E16" s="304"/>
      <c r="F16" s="304"/>
      <c r="G16" s="305">
        <f>C16+D16-F16</f>
        <v>0</v>
      </c>
      <c r="H16" s="304"/>
      <c r="I16" s="303"/>
      <c r="J16" s="306">
        <f>G16+H16-I16</f>
        <v>0</v>
      </c>
      <c r="K16" s="303"/>
      <c r="L16" s="304"/>
      <c r="M16" s="303"/>
      <c r="N16" s="307">
        <f>K16+L16-M16</f>
        <v>0</v>
      </c>
      <c r="O16" s="303">
        <v>0</v>
      </c>
      <c r="P16" s="304"/>
      <c r="Q16" s="308">
        <f>N16+O16-P16</f>
        <v>0</v>
      </c>
      <c r="R16" s="309">
        <f>J16-Q16</f>
        <v>0</v>
      </c>
      <c r="S16" s="376">
        <f>Баланс!D23</f>
        <v>0</v>
      </c>
      <c r="T16" s="172">
        <f>R16-S16</f>
        <v>0</v>
      </c>
    </row>
    <row r="17" spans="1:20" ht="12.75" customHeight="1" x14ac:dyDescent="0.25">
      <c r="A17" s="363" t="s">
        <v>499</v>
      </c>
      <c r="B17" s="219">
        <v>6111</v>
      </c>
      <c r="C17" s="302"/>
      <c r="D17" s="303"/>
      <c r="E17" s="304"/>
      <c r="F17" s="304"/>
      <c r="G17" s="305"/>
      <c r="H17" s="304"/>
      <c r="I17" s="303"/>
      <c r="J17" s="306"/>
      <c r="K17" s="303"/>
      <c r="L17" s="304"/>
      <c r="M17" s="303"/>
      <c r="N17" s="307"/>
      <c r="O17" s="303"/>
      <c r="P17" s="304"/>
      <c r="Q17" s="308"/>
      <c r="R17" s="309"/>
      <c r="S17" s="376"/>
      <c r="T17" s="172"/>
    </row>
    <row r="18" spans="1:20" ht="12.75" customHeight="1" x14ac:dyDescent="0.25">
      <c r="A18" s="213" t="s">
        <v>417</v>
      </c>
      <c r="B18" s="364"/>
      <c r="C18" s="310"/>
      <c r="D18" s="311"/>
      <c r="E18" s="312"/>
      <c r="F18" s="312"/>
      <c r="G18" s="313"/>
      <c r="H18" s="312"/>
      <c r="I18" s="311"/>
      <c r="J18" s="314"/>
      <c r="K18" s="311"/>
      <c r="L18" s="312"/>
      <c r="M18" s="311"/>
      <c r="N18" s="315"/>
      <c r="O18" s="311"/>
      <c r="P18" s="312"/>
      <c r="Q18" s="316"/>
      <c r="R18" s="317"/>
      <c r="S18" s="376"/>
      <c r="T18" s="172"/>
    </row>
    <row r="19" spans="1:20" ht="9.75" customHeight="1" x14ac:dyDescent="0.25">
      <c r="A19" s="213" t="s">
        <v>500</v>
      </c>
      <c r="B19" s="218">
        <v>6120</v>
      </c>
      <c r="C19" s="318">
        <v>0</v>
      </c>
      <c r="D19" s="319"/>
      <c r="E19" s="320"/>
      <c r="F19" s="320"/>
      <c r="G19" s="321">
        <f>C19+D19-F19</f>
        <v>0</v>
      </c>
      <c r="H19" s="320"/>
      <c r="I19" s="319"/>
      <c r="J19" s="322">
        <f>G19+H19-I19</f>
        <v>0</v>
      </c>
      <c r="K19" s="319">
        <v>0</v>
      </c>
      <c r="L19" s="320">
        <v>0</v>
      </c>
      <c r="M19" s="319"/>
      <c r="N19" s="323">
        <f>K19+L19-M19</f>
        <v>0</v>
      </c>
      <c r="O19" s="319"/>
      <c r="P19" s="320"/>
      <c r="Q19" s="324">
        <f>N19+O19-P19</f>
        <v>0</v>
      </c>
      <c r="R19" s="325">
        <f>J19-Q19</f>
        <v>0</v>
      </c>
      <c r="S19" s="376">
        <f>Баланс!D26</f>
        <v>0</v>
      </c>
      <c r="T19" s="172">
        <f>R19-S19</f>
        <v>0</v>
      </c>
    </row>
    <row r="20" spans="1:20" ht="12.75" customHeight="1" x14ac:dyDescent="0.25">
      <c r="A20" s="381" t="s">
        <v>501</v>
      </c>
      <c r="B20" s="364"/>
      <c r="C20" s="310"/>
      <c r="D20" s="311"/>
      <c r="E20" s="312"/>
      <c r="F20" s="312"/>
      <c r="G20" s="313"/>
      <c r="H20" s="312"/>
      <c r="I20" s="311"/>
      <c r="J20" s="314"/>
      <c r="K20" s="311">
        <v>0</v>
      </c>
      <c r="L20" s="312"/>
      <c r="M20" s="311"/>
      <c r="N20" s="315"/>
      <c r="O20" s="311"/>
      <c r="P20" s="312"/>
      <c r="Q20" s="316"/>
      <c r="R20" s="317"/>
      <c r="S20" s="376"/>
      <c r="T20" s="172"/>
    </row>
    <row r="21" spans="1:20" ht="10.5" customHeight="1" x14ac:dyDescent="0.25">
      <c r="A21" s="214" t="s">
        <v>502</v>
      </c>
      <c r="B21" s="218">
        <v>6121</v>
      </c>
      <c r="C21" s="318">
        <v>0</v>
      </c>
      <c r="D21" s="319"/>
      <c r="E21" s="320"/>
      <c r="F21" s="320"/>
      <c r="G21" s="321">
        <f>C21+D21-F21</f>
        <v>0</v>
      </c>
      <c r="H21" s="320"/>
      <c r="I21" s="319"/>
      <c r="J21" s="322">
        <f>G21+H21-I21</f>
        <v>0</v>
      </c>
      <c r="K21" s="319">
        <v>0</v>
      </c>
      <c r="L21" s="320">
        <v>0</v>
      </c>
      <c r="M21" s="319"/>
      <c r="N21" s="323">
        <f>K21+L21-M21</f>
        <v>0</v>
      </c>
      <c r="O21" s="319"/>
      <c r="P21" s="320"/>
      <c r="Q21" s="324">
        <f>N21+O21-P21</f>
        <v>0</v>
      </c>
      <c r="R21" s="325">
        <f>J21-Q21</f>
        <v>0</v>
      </c>
      <c r="S21" s="376"/>
      <c r="T21" s="172"/>
    </row>
    <row r="22" spans="1:20" ht="12.75" customHeight="1" x14ac:dyDescent="0.25">
      <c r="A22" s="381" t="s">
        <v>503</v>
      </c>
      <c r="B22" s="364"/>
      <c r="C22" s="310"/>
      <c r="D22" s="311"/>
      <c r="E22" s="312"/>
      <c r="F22" s="312"/>
      <c r="G22" s="313"/>
      <c r="H22" s="312"/>
      <c r="I22" s="311"/>
      <c r="J22" s="314"/>
      <c r="K22" s="311"/>
      <c r="L22" s="312"/>
      <c r="M22" s="311"/>
      <c r="N22" s="315"/>
      <c r="O22" s="311"/>
      <c r="P22" s="312"/>
      <c r="Q22" s="316"/>
      <c r="R22" s="317"/>
      <c r="S22" s="376"/>
      <c r="T22" s="172"/>
    </row>
    <row r="23" spans="1:20" ht="11.25" customHeight="1" x14ac:dyDescent="0.25">
      <c r="A23" s="214" t="s">
        <v>504</v>
      </c>
      <c r="B23" s="218">
        <v>6122</v>
      </c>
      <c r="C23" s="318"/>
      <c r="D23" s="319"/>
      <c r="E23" s="320"/>
      <c r="F23" s="320"/>
      <c r="G23" s="321">
        <f>C23+D23-F23</f>
        <v>0</v>
      </c>
      <c r="H23" s="320"/>
      <c r="I23" s="319"/>
      <c r="J23" s="322">
        <f>G23+H23-I23</f>
        <v>0</v>
      </c>
      <c r="K23" s="319"/>
      <c r="L23" s="320"/>
      <c r="M23" s="319"/>
      <c r="N23" s="323">
        <f>K23+L23-M23</f>
        <v>0</v>
      </c>
      <c r="O23" s="319"/>
      <c r="P23" s="320"/>
      <c r="Q23" s="324">
        <f>N23+O23-P23</f>
        <v>0</v>
      </c>
      <c r="R23" s="325">
        <f>J23-Q23</f>
        <v>0</v>
      </c>
      <c r="S23" s="376"/>
      <c r="T23" s="172"/>
    </row>
    <row r="24" spans="1:20" ht="12.75" customHeight="1" x14ac:dyDescent="0.25">
      <c r="A24" s="214" t="s">
        <v>332</v>
      </c>
      <c r="B24" s="219">
        <v>6130</v>
      </c>
      <c r="C24" s="302"/>
      <c r="D24" s="303"/>
      <c r="E24" s="304"/>
      <c r="F24" s="304"/>
      <c r="G24" s="305">
        <f>C24+D24-F24</f>
        <v>0</v>
      </c>
      <c r="H24" s="304"/>
      <c r="I24" s="303"/>
      <c r="J24" s="306">
        <f>G24+H24-I24</f>
        <v>0</v>
      </c>
      <c r="K24" s="303"/>
      <c r="L24" s="304"/>
      <c r="M24" s="303"/>
      <c r="N24" s="307">
        <f>K24+L24-M24</f>
        <v>0</v>
      </c>
      <c r="O24" s="303"/>
      <c r="P24" s="304"/>
      <c r="Q24" s="308">
        <f>N24+O24-P24</f>
        <v>0</v>
      </c>
      <c r="R24" s="309">
        <f>J24-Q24</f>
        <v>0</v>
      </c>
      <c r="S24" s="376">
        <f>Баланс!D31</f>
        <v>0</v>
      </c>
      <c r="T24" s="172">
        <f>R24-S24</f>
        <v>0</v>
      </c>
    </row>
    <row r="25" spans="1:20" ht="12.75" customHeight="1" x14ac:dyDescent="0.25">
      <c r="A25" s="213" t="s">
        <v>418</v>
      </c>
      <c r="B25" s="364"/>
      <c r="C25" s="310"/>
      <c r="D25" s="311"/>
      <c r="E25" s="312"/>
      <c r="F25" s="312"/>
      <c r="G25" s="313"/>
      <c r="H25" s="312"/>
      <c r="I25" s="311"/>
      <c r="J25" s="314"/>
      <c r="K25" s="311"/>
      <c r="L25" s="312"/>
      <c r="M25" s="311"/>
      <c r="N25" s="315"/>
      <c r="O25" s="311"/>
      <c r="P25" s="312"/>
      <c r="Q25" s="316"/>
      <c r="R25" s="317"/>
      <c r="S25" s="376"/>
      <c r="T25" s="172"/>
    </row>
    <row r="26" spans="1:20" ht="12.75" customHeight="1" x14ac:dyDescent="0.25">
      <c r="A26" s="214" t="s">
        <v>419</v>
      </c>
      <c r="B26" s="218">
        <v>6140</v>
      </c>
      <c r="C26" s="318"/>
      <c r="D26" s="319"/>
      <c r="E26" s="320"/>
      <c r="F26" s="320"/>
      <c r="G26" s="321">
        <f>C26+D26-F26</f>
        <v>0</v>
      </c>
      <c r="H26" s="320"/>
      <c r="I26" s="319"/>
      <c r="J26" s="322">
        <f>G26+H26-I26</f>
        <v>0</v>
      </c>
      <c r="K26" s="319"/>
      <c r="L26" s="320"/>
      <c r="M26" s="319"/>
      <c r="N26" s="323">
        <f>K26+L26-M26</f>
        <v>0</v>
      </c>
      <c r="O26" s="319"/>
      <c r="P26" s="320"/>
      <c r="Q26" s="324">
        <f>N26+O26-P26</f>
        <v>0</v>
      </c>
      <c r="R26" s="325">
        <f>J26-Q26</f>
        <v>0</v>
      </c>
      <c r="S26" s="376">
        <f>Баланс!D33</f>
        <v>0</v>
      </c>
      <c r="T26" s="172">
        <f>R26-S26</f>
        <v>0</v>
      </c>
    </row>
    <row r="27" spans="1:20" ht="12.75" customHeight="1" x14ac:dyDescent="0.25">
      <c r="A27" s="363" t="s">
        <v>505</v>
      </c>
      <c r="B27" s="219">
        <v>6141</v>
      </c>
      <c r="C27" s="302"/>
      <c r="D27" s="303"/>
      <c r="E27" s="304"/>
      <c r="F27" s="304"/>
      <c r="G27" s="305"/>
      <c r="H27" s="304"/>
      <c r="I27" s="303"/>
      <c r="J27" s="306"/>
      <c r="K27" s="303"/>
      <c r="L27" s="304"/>
      <c r="M27" s="303"/>
      <c r="N27" s="307"/>
      <c r="O27" s="303"/>
      <c r="P27" s="304"/>
      <c r="Q27" s="308"/>
      <c r="R27" s="309"/>
      <c r="S27" s="376">
        <f>Баланс!D34</f>
        <v>0</v>
      </c>
      <c r="T27" s="172">
        <f>R27-S27</f>
        <v>0</v>
      </c>
    </row>
    <row r="28" spans="1:20" ht="12.75" customHeight="1" x14ac:dyDescent="0.25">
      <c r="A28" s="365" t="s">
        <v>413</v>
      </c>
      <c r="B28" s="220">
        <v>6100</v>
      </c>
      <c r="C28" s="359">
        <f>(C16+C19+C24+C26)</f>
        <v>0</v>
      </c>
      <c r="D28" s="359">
        <f t="shared" ref="D28:R28" si="0">(D16+D19+D24+D26)</f>
        <v>0</v>
      </c>
      <c r="E28" s="359">
        <f t="shared" si="0"/>
        <v>0</v>
      </c>
      <c r="F28" s="359">
        <f t="shared" si="0"/>
        <v>0</v>
      </c>
      <c r="G28" s="359">
        <f t="shared" si="0"/>
        <v>0</v>
      </c>
      <c r="H28" s="359">
        <f t="shared" si="0"/>
        <v>0</v>
      </c>
      <c r="I28" s="359">
        <f t="shared" si="0"/>
        <v>0</v>
      </c>
      <c r="J28" s="306">
        <f t="shared" si="0"/>
        <v>0</v>
      </c>
      <c r="K28" s="359">
        <f t="shared" si="0"/>
        <v>0</v>
      </c>
      <c r="L28" s="359">
        <f t="shared" si="0"/>
        <v>0</v>
      </c>
      <c r="M28" s="359">
        <f t="shared" si="0"/>
        <v>0</v>
      </c>
      <c r="N28" s="359">
        <f t="shared" si="0"/>
        <v>0</v>
      </c>
      <c r="O28" s="359">
        <f t="shared" si="0"/>
        <v>0</v>
      </c>
      <c r="P28" s="359">
        <f t="shared" si="0"/>
        <v>0</v>
      </c>
      <c r="Q28" s="306">
        <f t="shared" si="0"/>
        <v>0</v>
      </c>
      <c r="R28" s="367">
        <f t="shared" si="0"/>
        <v>0</v>
      </c>
      <c r="S28" s="376">
        <f>Баланс!D35</f>
        <v>0</v>
      </c>
      <c r="T28" s="172">
        <f>R28-S28</f>
        <v>0</v>
      </c>
    </row>
    <row r="29" spans="1:20" ht="12.75" customHeight="1" x14ac:dyDescent="0.25">
      <c r="A29" s="360" t="s">
        <v>414</v>
      </c>
      <c r="B29" s="219"/>
      <c r="C29" s="302"/>
      <c r="D29" s="303"/>
      <c r="E29" s="304"/>
      <c r="F29" s="304"/>
      <c r="G29" s="326"/>
      <c r="H29" s="304"/>
      <c r="I29" s="303"/>
      <c r="J29" s="327"/>
      <c r="K29" s="303"/>
      <c r="L29" s="304"/>
      <c r="M29" s="303"/>
      <c r="N29" s="328"/>
      <c r="O29" s="303"/>
      <c r="P29" s="304"/>
      <c r="Q29" s="329"/>
      <c r="R29" s="330"/>
      <c r="S29" s="376"/>
      <c r="T29" s="172"/>
    </row>
    <row r="30" spans="1:20" ht="12.75" customHeight="1" x14ac:dyDescent="0.25">
      <c r="A30" s="215" t="s">
        <v>415</v>
      </c>
      <c r="B30" s="219">
        <v>6210</v>
      </c>
      <c r="C30" s="331">
        <v>0</v>
      </c>
      <c r="D30" s="331">
        <f t="shared" ref="C30:R30" si="1">SUM(D31:D34)</f>
        <v>0</v>
      </c>
      <c r="E30" s="331">
        <f t="shared" si="1"/>
        <v>0</v>
      </c>
      <c r="F30" s="331">
        <f t="shared" si="1"/>
        <v>0</v>
      </c>
      <c r="G30" s="331">
        <v>0</v>
      </c>
      <c r="H30" s="331">
        <f t="shared" si="1"/>
        <v>0</v>
      </c>
      <c r="I30" s="331">
        <f t="shared" si="1"/>
        <v>0</v>
      </c>
      <c r="J30" s="308">
        <f t="shared" si="1"/>
        <v>0</v>
      </c>
      <c r="K30" s="331">
        <v>0</v>
      </c>
      <c r="L30" s="331">
        <v>0</v>
      </c>
      <c r="M30" s="331">
        <f t="shared" si="1"/>
        <v>0</v>
      </c>
      <c r="N30" s="331">
        <v>0</v>
      </c>
      <c r="O30" s="331">
        <f t="shared" si="1"/>
        <v>0</v>
      </c>
      <c r="P30" s="331">
        <f t="shared" si="1"/>
        <v>0</v>
      </c>
      <c r="Q30" s="308">
        <f t="shared" si="1"/>
        <v>0</v>
      </c>
      <c r="R30" s="368">
        <f t="shared" si="1"/>
        <v>0</v>
      </c>
      <c r="S30" s="376">
        <f>Баланс!D38</f>
        <v>0</v>
      </c>
      <c r="T30" s="172">
        <f>R30-S30</f>
        <v>0</v>
      </c>
    </row>
    <row r="31" spans="1:20" ht="12.75" customHeight="1" x14ac:dyDescent="0.25">
      <c r="A31" s="216" t="s">
        <v>462</v>
      </c>
      <c r="B31" s="221">
        <v>6211</v>
      </c>
      <c r="C31" s="302"/>
      <c r="D31" s="303"/>
      <c r="E31" s="304"/>
      <c r="F31" s="304"/>
      <c r="G31" s="305">
        <f>C31+D31-F31</f>
        <v>0</v>
      </c>
      <c r="H31" s="304"/>
      <c r="I31" s="303"/>
      <c r="J31" s="306">
        <f>G31+H31-I31</f>
        <v>0</v>
      </c>
      <c r="K31" s="303"/>
      <c r="L31" s="304"/>
      <c r="M31" s="303"/>
      <c r="N31" s="307">
        <f>K31+L31-M31</f>
        <v>0</v>
      </c>
      <c r="O31" s="303"/>
      <c r="P31" s="304"/>
      <c r="Q31" s="308">
        <f>N31+O31-P31</f>
        <v>0</v>
      </c>
      <c r="R31" s="367">
        <f>J31-Q31</f>
        <v>0</v>
      </c>
      <c r="S31" s="376">
        <f>Баланс!D39</f>
        <v>0</v>
      </c>
      <c r="T31" s="172">
        <f>R31-S31</f>
        <v>0</v>
      </c>
    </row>
    <row r="32" spans="1:20" ht="12.75" customHeight="1" x14ac:dyDescent="0.25">
      <c r="A32" s="216" t="s">
        <v>508</v>
      </c>
      <c r="B32" s="221">
        <v>6212</v>
      </c>
      <c r="C32" s="369">
        <v>0</v>
      </c>
      <c r="D32" s="303"/>
      <c r="E32" s="304"/>
      <c r="F32" s="304"/>
      <c r="G32" s="305">
        <f>C32+D32-F32</f>
        <v>0</v>
      </c>
      <c r="H32" s="304"/>
      <c r="I32" s="303"/>
      <c r="J32" s="306">
        <f>G32+H32-I32</f>
        <v>0</v>
      </c>
      <c r="K32" s="303">
        <v>0</v>
      </c>
      <c r="L32" s="304">
        <v>0</v>
      </c>
      <c r="M32" s="303"/>
      <c r="N32" s="307">
        <f>K32+L32-M32</f>
        <v>0</v>
      </c>
      <c r="O32" s="303"/>
      <c r="P32" s="304"/>
      <c r="Q32" s="308">
        <f>N32+O32-P32</f>
        <v>0</v>
      </c>
      <c r="R32" s="309">
        <f>J32-Q32</f>
        <v>0</v>
      </c>
      <c r="S32" s="376"/>
      <c r="T32" s="172"/>
    </row>
    <row r="33" spans="1:227" ht="12.75" customHeight="1" x14ac:dyDescent="0.25">
      <c r="A33" s="216" t="s">
        <v>509</v>
      </c>
      <c r="B33" s="221">
        <v>6213</v>
      </c>
      <c r="C33" s="302"/>
      <c r="D33" s="303"/>
      <c r="E33" s="304"/>
      <c r="F33" s="304"/>
      <c r="G33" s="305"/>
      <c r="H33" s="304"/>
      <c r="I33" s="303"/>
      <c r="J33" s="306"/>
      <c r="K33" s="303"/>
      <c r="L33" s="304"/>
      <c r="M33" s="303"/>
      <c r="N33" s="307"/>
      <c r="O33" s="303"/>
      <c r="P33" s="304"/>
      <c r="Q33" s="308"/>
      <c r="R33" s="309"/>
      <c r="S33" s="376"/>
      <c r="T33" s="172"/>
    </row>
    <row r="34" spans="1:227" ht="12.75" customHeight="1" x14ac:dyDescent="0.25">
      <c r="A34" s="370" t="s">
        <v>510</v>
      </c>
      <c r="B34" s="371">
        <v>6214</v>
      </c>
      <c r="C34" s="372"/>
      <c r="D34" s="303"/>
      <c r="E34" s="304"/>
      <c r="F34" s="304"/>
      <c r="G34" s="305"/>
      <c r="H34" s="304"/>
      <c r="I34" s="303"/>
      <c r="J34" s="306"/>
      <c r="K34" s="303"/>
      <c r="L34" s="304"/>
      <c r="M34" s="303"/>
      <c r="N34" s="307"/>
      <c r="O34" s="303"/>
      <c r="P34" s="304"/>
      <c r="Q34" s="308"/>
      <c r="R34" s="309"/>
      <c r="S34" s="376"/>
      <c r="T34" s="172"/>
    </row>
    <row r="35" spans="1:227" ht="12.75" customHeight="1" x14ac:dyDescent="0.25">
      <c r="A35" s="380" t="s">
        <v>420</v>
      </c>
      <c r="B35" s="377"/>
      <c r="C35" s="372"/>
      <c r="D35" s="373"/>
      <c r="E35" s="373"/>
      <c r="F35" s="373"/>
      <c r="G35" s="373"/>
      <c r="H35" s="373"/>
      <c r="I35" s="373"/>
      <c r="J35" s="374"/>
      <c r="K35" s="372"/>
      <c r="L35" s="373"/>
      <c r="M35" s="373"/>
      <c r="N35" s="373"/>
      <c r="O35" s="373"/>
      <c r="P35" s="373"/>
      <c r="Q35" s="374"/>
      <c r="R35" s="387"/>
      <c r="S35" s="376"/>
    </row>
    <row r="36" spans="1:227" ht="9" customHeight="1" x14ac:dyDescent="0.25">
      <c r="A36" s="213" t="s">
        <v>178</v>
      </c>
      <c r="B36" s="378"/>
      <c r="C36" s="361"/>
      <c r="D36" s="362"/>
      <c r="E36" s="362"/>
      <c r="F36" s="362"/>
      <c r="G36" s="362"/>
      <c r="H36" s="362"/>
      <c r="I36" s="362"/>
      <c r="J36" s="375"/>
      <c r="K36" s="361"/>
      <c r="L36" s="362"/>
      <c r="M36" s="362"/>
      <c r="N36" s="362"/>
      <c r="O36" s="362"/>
      <c r="P36" s="362"/>
      <c r="Q36" s="375"/>
      <c r="R36" s="388"/>
      <c r="S36" s="376"/>
      <c r="T36" s="172"/>
    </row>
    <row r="37" spans="1:227" ht="14.25" customHeight="1" x14ac:dyDescent="0.25">
      <c r="A37" s="214"/>
      <c r="B37" s="379">
        <v>6220</v>
      </c>
      <c r="C37" s="318">
        <v>0</v>
      </c>
      <c r="D37" s="320">
        <v>0</v>
      </c>
      <c r="E37" s="320"/>
      <c r="F37" s="320"/>
      <c r="G37" s="305">
        <f>C37+D37-F37</f>
        <v>0</v>
      </c>
      <c r="H37" s="320"/>
      <c r="I37" s="320"/>
      <c r="J37" s="306">
        <f>G37+H37-I37</f>
        <v>0</v>
      </c>
      <c r="K37" s="318">
        <v>0</v>
      </c>
      <c r="L37" s="320">
        <v>0</v>
      </c>
      <c r="M37" s="320"/>
      <c r="N37" s="307">
        <f>K37+L37-M37</f>
        <v>0</v>
      </c>
      <c r="O37" s="320"/>
      <c r="P37" s="320"/>
      <c r="Q37" s="308">
        <f>N37+O37-P37</f>
        <v>0</v>
      </c>
      <c r="R37" s="309">
        <f>J37-Q37</f>
        <v>0</v>
      </c>
      <c r="S37" s="376">
        <f>Баланс!D42</f>
        <v>0</v>
      </c>
      <c r="T37" s="454">
        <f>R37-S37</f>
        <v>0</v>
      </c>
      <c r="U37" s="311"/>
    </row>
    <row r="38" spans="1:227" ht="12.75" customHeight="1" x14ac:dyDescent="0.25">
      <c r="A38" s="214" t="s">
        <v>511</v>
      </c>
      <c r="B38" s="218">
        <v>6230</v>
      </c>
      <c r="C38" s="318"/>
      <c r="D38" s="303"/>
      <c r="E38" s="304"/>
      <c r="F38" s="304"/>
      <c r="G38" s="305">
        <f>C38+D38-F38</f>
        <v>0</v>
      </c>
      <c r="H38" s="304"/>
      <c r="I38" s="303"/>
      <c r="J38" s="306">
        <f>G38+H38-I38</f>
        <v>0</v>
      </c>
      <c r="K38" s="303"/>
      <c r="L38" s="304"/>
      <c r="M38" s="303"/>
      <c r="N38" s="307">
        <f>K38+L38-M38</f>
        <v>0</v>
      </c>
      <c r="O38" s="303"/>
      <c r="P38" s="304"/>
      <c r="Q38" s="308">
        <f>N38+O38-P38</f>
        <v>0</v>
      </c>
      <c r="R38" s="309">
        <f>J38-Q38</f>
        <v>0</v>
      </c>
      <c r="S38" s="376">
        <f>Баланс!D47</f>
        <v>0</v>
      </c>
      <c r="T38" s="454">
        <f>R38-S38</f>
        <v>0</v>
      </c>
    </row>
    <row r="39" spans="1:227" ht="12.75" customHeight="1" x14ac:dyDescent="0.25">
      <c r="A39" s="216" t="s">
        <v>512</v>
      </c>
      <c r="B39" s="221">
        <v>6231</v>
      </c>
      <c r="C39" s="369"/>
      <c r="D39" s="303"/>
      <c r="E39" s="304"/>
      <c r="F39" s="304"/>
      <c r="G39" s="305">
        <f>C39+D39-F39</f>
        <v>0</v>
      </c>
      <c r="H39" s="304"/>
      <c r="I39" s="303"/>
      <c r="J39" s="306">
        <f>G39+H39-I39</f>
        <v>0</v>
      </c>
      <c r="K39" s="303"/>
      <c r="L39" s="304"/>
      <c r="M39" s="303"/>
      <c r="N39" s="307">
        <f>K39+L39-M39</f>
        <v>0</v>
      </c>
      <c r="O39" s="303"/>
      <c r="P39" s="304"/>
      <c r="Q39" s="308">
        <f>N39+O39-P39</f>
        <v>0</v>
      </c>
      <c r="R39" s="309">
        <f>J39-Q39</f>
        <v>0</v>
      </c>
      <c r="S39" s="459"/>
      <c r="T39" s="172"/>
    </row>
    <row r="40" spans="1:227" ht="12.75" customHeight="1" x14ac:dyDescent="0.25">
      <c r="A40" s="215" t="s">
        <v>340</v>
      </c>
      <c r="B40" s="221">
        <v>6240</v>
      </c>
      <c r="C40" s="302">
        <v>0</v>
      </c>
      <c r="D40" s="303"/>
      <c r="E40" s="304"/>
      <c r="F40" s="304"/>
      <c r="G40" s="305">
        <f>C40+D40-F40</f>
        <v>0</v>
      </c>
      <c r="H40" s="304"/>
      <c r="I40" s="303"/>
      <c r="J40" s="306">
        <f>G40+H40-I40</f>
        <v>0</v>
      </c>
      <c r="K40" s="303">
        <v>0</v>
      </c>
      <c r="L40" s="304">
        <v>0</v>
      </c>
      <c r="M40" s="303"/>
      <c r="N40" s="307">
        <f>K40+L40-M40</f>
        <v>0</v>
      </c>
      <c r="O40" s="303"/>
      <c r="P40" s="304"/>
      <c r="Q40" s="308">
        <f>N40+O40-P40</f>
        <v>0</v>
      </c>
      <c r="R40" s="309">
        <f>J40-Q40</f>
        <v>0</v>
      </c>
      <c r="S40" s="376">
        <v>0</v>
      </c>
      <c r="T40" s="454">
        <f>R40</f>
        <v>0</v>
      </c>
    </row>
    <row r="41" spans="1:227" ht="12.75" customHeight="1" x14ac:dyDescent="0.25">
      <c r="A41" s="215" t="s">
        <v>341</v>
      </c>
      <c r="B41" s="221">
        <v>6250</v>
      </c>
      <c r="C41" s="302">
        <v>0</v>
      </c>
      <c r="D41" s="303"/>
      <c r="E41" s="304"/>
      <c r="F41" s="304"/>
      <c r="G41" s="305">
        <f>C41+D41-F41</f>
        <v>0</v>
      </c>
      <c r="H41" s="304"/>
      <c r="I41" s="303"/>
      <c r="J41" s="306">
        <f>G41+H41-I41</f>
        <v>0</v>
      </c>
      <c r="K41" s="303"/>
      <c r="L41" s="304">
        <v>0</v>
      </c>
      <c r="M41" s="303"/>
      <c r="N41" s="307">
        <f>K41+L41-M41</f>
        <v>0</v>
      </c>
      <c r="O41" s="303"/>
      <c r="P41" s="304"/>
      <c r="Q41" s="308">
        <f>N41+O41-P41</f>
        <v>0</v>
      </c>
      <c r="R41" s="309">
        <f>J41-Q41</f>
        <v>0</v>
      </c>
      <c r="S41" s="376"/>
      <c r="T41" s="172"/>
    </row>
    <row r="42" spans="1:227" ht="12.75" customHeight="1" x14ac:dyDescent="0.25">
      <c r="A42" s="213" t="s">
        <v>342</v>
      </c>
      <c r="B42" s="364"/>
      <c r="C42" s="310"/>
      <c r="D42" s="311"/>
      <c r="E42" s="312"/>
      <c r="F42" s="312"/>
      <c r="G42" s="313"/>
      <c r="H42" s="312"/>
      <c r="I42" s="311"/>
      <c r="J42" s="314"/>
      <c r="K42" s="311"/>
      <c r="L42" s="312"/>
      <c r="M42" s="311"/>
      <c r="N42" s="315"/>
      <c r="O42" s="311"/>
      <c r="P42" s="312"/>
      <c r="Q42" s="316"/>
      <c r="R42" s="317"/>
      <c r="S42" s="376"/>
      <c r="T42" s="172"/>
    </row>
    <row r="43" spans="1:227" ht="12.75" customHeight="1" x14ac:dyDescent="0.25">
      <c r="A43" s="214" t="s">
        <v>421</v>
      </c>
      <c r="B43" s="218">
        <v>6260</v>
      </c>
      <c r="C43" s="318"/>
      <c r="D43" s="319"/>
      <c r="E43" s="320"/>
      <c r="F43" s="320"/>
      <c r="G43" s="321">
        <f>C43+D43-F43</f>
        <v>0</v>
      </c>
      <c r="H43" s="320"/>
      <c r="I43" s="319"/>
      <c r="J43" s="322">
        <f>G43+H43-I43</f>
        <v>0</v>
      </c>
      <c r="K43" s="319"/>
      <c r="L43" s="320"/>
      <c r="M43" s="319"/>
      <c r="N43" s="323">
        <f>K43+L43-M43</f>
        <v>0</v>
      </c>
      <c r="O43" s="319"/>
      <c r="P43" s="320"/>
      <c r="Q43" s="324">
        <f>N43+O43-P43</f>
        <v>0</v>
      </c>
      <c r="R43" s="325">
        <f>J43-Q43</f>
        <v>0</v>
      </c>
      <c r="S43" s="376">
        <f>Баланс!D49</f>
        <v>0</v>
      </c>
      <c r="T43" s="172">
        <f>R43-S43</f>
        <v>0</v>
      </c>
    </row>
    <row r="44" spans="1:227" ht="12.75" customHeight="1" x14ac:dyDescent="0.25">
      <c r="A44" s="363" t="s">
        <v>505</v>
      </c>
      <c r="B44" s="218">
        <v>6261</v>
      </c>
      <c r="C44" s="318"/>
      <c r="D44" s="319"/>
      <c r="E44" s="320"/>
      <c r="F44" s="320"/>
      <c r="G44" s="321"/>
      <c r="H44" s="320"/>
      <c r="I44" s="319"/>
      <c r="J44" s="322"/>
      <c r="K44" s="319"/>
      <c r="L44" s="320"/>
      <c r="M44" s="319"/>
      <c r="N44" s="323"/>
      <c r="O44" s="319"/>
      <c r="P44" s="320"/>
      <c r="Q44" s="324"/>
      <c r="R44" s="325"/>
      <c r="S44" s="376">
        <f>Баланс!D50</f>
        <v>0</v>
      </c>
      <c r="T44" s="172">
        <f>R44-S44</f>
        <v>0</v>
      </c>
    </row>
    <row r="45" spans="1:227" ht="12.75" customHeight="1" thickBot="1" x14ac:dyDescent="0.3">
      <c r="A45" s="382" t="s">
        <v>513</v>
      </c>
      <c r="B45" s="383">
        <v>6200</v>
      </c>
      <c r="C45" s="385">
        <f>SUM(C30+C37+C38+C40+C41+C43)+C28</f>
        <v>0</v>
      </c>
      <c r="D45" s="385">
        <f>SUM(D30+D37+D38+D40+D41+D43)+D28</f>
        <v>0</v>
      </c>
      <c r="E45" s="384">
        <f>SUM(E30+E37+E38+E40+E41+E43)</f>
        <v>0</v>
      </c>
      <c r="F45" s="384">
        <f>SUM(F30+F37+F38+F41+F43)</f>
        <v>0</v>
      </c>
      <c r="G45" s="385">
        <f>SUM(G30+G37+G38+G40+G41+G43)+G28</f>
        <v>0</v>
      </c>
      <c r="H45" s="384">
        <f>SUM(H30+H37+H38+H41+H43)</f>
        <v>0</v>
      </c>
      <c r="I45" s="384">
        <f>SUM(I30+I37+I38+I41+I43)</f>
        <v>0</v>
      </c>
      <c r="J45" s="385">
        <f>SUM(J30+J37+J38+J40+J41+J43)+J28</f>
        <v>0</v>
      </c>
      <c r="K45" s="385">
        <f>SUM(K30+K37+K38+K40+K41+K43)+K28</f>
        <v>0</v>
      </c>
      <c r="L45" s="385">
        <f>SUM(L30+L37+L38+L40+L41+L43)+L28</f>
        <v>0</v>
      </c>
      <c r="M45" s="384">
        <f>SUM(M30+M37+M38+M41+M43)</f>
        <v>0</v>
      </c>
      <c r="N45" s="385">
        <f>SUM(N30+N37+N38+N40+N41+N43)+N28</f>
        <v>0</v>
      </c>
      <c r="O45" s="384">
        <f>SUM(O30+O37+O38+O41+O43)</f>
        <v>0</v>
      </c>
      <c r="P45" s="384">
        <f>SUM(P30+P37+P38+P41+P43)</f>
        <v>0</v>
      </c>
      <c r="Q45" s="385">
        <f>SUM(Q30+Q37+Q38+Q40+Q41+Q43)+Q28</f>
        <v>0</v>
      </c>
      <c r="R45" s="385">
        <f>SUM(R30+R37+R38+R40+R41+R43)+R28</f>
        <v>0</v>
      </c>
      <c r="S45" s="376">
        <f>Баланс!D51</f>
        <v>0</v>
      </c>
      <c r="T45" s="172">
        <f>R45-S45</f>
        <v>0</v>
      </c>
    </row>
    <row r="46" spans="1:227" s="157" customFormat="1" ht="12.75" customHeight="1" thickTop="1" x14ac:dyDescent="0.2">
      <c r="A46" s="157" t="s">
        <v>76</v>
      </c>
      <c r="I46" s="207" t="s">
        <v>479</v>
      </c>
      <c r="J46" s="163">
        <f>_ime3</f>
        <v>111111</v>
      </c>
      <c r="K46" s="10"/>
      <c r="L46" s="6"/>
      <c r="N46" s="207" t="s">
        <v>480</v>
      </c>
      <c r="O46" s="205">
        <f>_ime2</f>
        <v>111111</v>
      </c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</row>
    <row r="47" spans="1:227" s="157" customFormat="1" ht="11.25" customHeight="1" x14ac:dyDescent="0.2">
      <c r="A47" s="208">
        <f>data2</f>
        <v>45699</v>
      </c>
      <c r="B47" s="208"/>
      <c r="F47" s="210"/>
      <c r="G47" s="8"/>
      <c r="J47" s="209" t="s">
        <v>411</v>
      </c>
      <c r="K47" s="10"/>
      <c r="L47" s="6"/>
      <c r="M47" s="6"/>
      <c r="N47" s="6"/>
      <c r="O47" s="209" t="s">
        <v>411</v>
      </c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</row>
    <row r="48" spans="1:227" s="157" customFormat="1" ht="12" x14ac:dyDescent="0.2">
      <c r="A48" s="6"/>
      <c r="B48" s="6"/>
      <c r="C48" s="6"/>
      <c r="G48" s="9"/>
      <c r="J48" s="157" t="s">
        <v>409</v>
      </c>
      <c r="K48" s="6"/>
      <c r="L48" s="6"/>
      <c r="O48" s="157" t="s">
        <v>148</v>
      </c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</row>
    <row r="49" spans="1:227" s="157" customFormat="1" ht="12" x14ac:dyDescent="0.2">
      <c r="A49" s="6"/>
      <c r="B49" s="6"/>
      <c r="C49" s="6"/>
      <c r="F49" s="6"/>
      <c r="G49" s="9"/>
      <c r="J49" s="209" t="s">
        <v>410</v>
      </c>
      <c r="K49" s="6"/>
      <c r="L49" s="6"/>
      <c r="M49" s="6"/>
      <c r="N49" s="6"/>
      <c r="O49" s="209" t="s">
        <v>410</v>
      </c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</row>
    <row r="50" spans="1:227" ht="12.75" customHeight="1" x14ac:dyDescent="0.25">
      <c r="C50" s="461"/>
    </row>
    <row r="51" spans="1:227" ht="12.75" customHeight="1" x14ac:dyDescent="0.25">
      <c r="B51" s="170" t="s">
        <v>111</v>
      </c>
      <c r="C51" s="311"/>
    </row>
    <row r="52" spans="1:227" ht="12.75" customHeight="1" x14ac:dyDescent="0.25"/>
    <row r="53" spans="1:227" ht="12.75" customHeight="1" x14ac:dyDescent="0.25"/>
    <row r="60" spans="1:227" x14ac:dyDescent="0.25">
      <c r="G60" s="456"/>
    </row>
  </sheetData>
  <mergeCells count="28">
    <mergeCell ref="K7:N8"/>
    <mergeCell ref="O9:O13"/>
    <mergeCell ref="P9:P13"/>
    <mergeCell ref="Q7:Q13"/>
    <mergeCell ref="B7:B13"/>
    <mergeCell ref="G9:G13"/>
    <mergeCell ref="H9:H13"/>
    <mergeCell ref="I9:I13"/>
    <mergeCell ref="C9:C13"/>
    <mergeCell ref="D9:D13"/>
    <mergeCell ref="F9:F13"/>
    <mergeCell ref="E9:E13"/>
    <mergeCell ref="A3:R3"/>
    <mergeCell ref="A2:R2"/>
    <mergeCell ref="Q1:R1"/>
    <mergeCell ref="A7:A13"/>
    <mergeCell ref="A6:R6"/>
    <mergeCell ref="A5:R5"/>
    <mergeCell ref="A4:R4"/>
    <mergeCell ref="C7:G8"/>
    <mergeCell ref="H7:I8"/>
    <mergeCell ref="J7:J13"/>
    <mergeCell ref="R7:R13"/>
    <mergeCell ref="O7:P8"/>
    <mergeCell ref="K9:K13"/>
    <mergeCell ref="L9:L13"/>
    <mergeCell ref="M9:M13"/>
    <mergeCell ref="N9:N13"/>
  </mergeCells>
  <phoneticPr fontId="11" type="noConversion"/>
  <conditionalFormatting sqref="C16:R17 C19:R19 C21:R21 C23:R24 C26:R41 C43:R45 K46:K47">
    <cfRule type="cellIs" dxfId="0" priority="1" stopIfTrue="1" operator="equal">
      <formula>0</formula>
    </cfRule>
  </conditionalFormatting>
  <pageMargins left="0.43307086614173229" right="0.74803149606299213" top="0.15748031496062992" bottom="0.15748031496062992" header="0.15748031496062992" footer="0"/>
  <pageSetup paperSize="9" firstPageNumber="1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6</vt:i4>
      </vt:variant>
      <vt:variant>
        <vt:lpstr>Наименувани диапазони</vt:lpstr>
      </vt:variant>
      <vt:variant>
        <vt:i4>7</vt:i4>
      </vt:variant>
    </vt:vector>
  </HeadingPairs>
  <TitlesOfParts>
    <vt:vector size="13" baseType="lpstr">
      <vt:lpstr>Данни</vt:lpstr>
      <vt:lpstr>Баланс</vt:lpstr>
      <vt:lpstr>ОПР</vt:lpstr>
      <vt:lpstr>П.поток</vt:lpstr>
      <vt:lpstr>Собствен капитал</vt:lpstr>
      <vt:lpstr>ДА</vt:lpstr>
      <vt:lpstr>_ime1</vt:lpstr>
      <vt:lpstr>_ime2</vt:lpstr>
      <vt:lpstr>_ime3</vt:lpstr>
      <vt:lpstr>adres</vt:lpstr>
      <vt:lpstr>bulstat</vt:lpstr>
      <vt:lpstr>data1</vt:lpstr>
      <vt:lpstr>data2</vt:lpstr>
    </vt:vector>
  </TitlesOfParts>
  <Company>Earth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</dc:creator>
  <cp:lastModifiedBy>Nevena Zlateva</cp:lastModifiedBy>
  <cp:lastPrinted>2025-06-12T11:32:51Z</cp:lastPrinted>
  <dcterms:created xsi:type="dcterms:W3CDTF">2008-10-31T18:02:51Z</dcterms:created>
  <dcterms:modified xsi:type="dcterms:W3CDTF">2025-06-13T07:33:14Z</dcterms:modified>
</cp:coreProperties>
</file>