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Пътни листове" state="visible" r:id="rId4"/>
    <sheet sheetId="2" name="Фактури за гориво" state="visible" r:id="rId5"/>
    <sheet sheetId="3" name="Обобщение" state="visible" r:id="rId6"/>
  </sheets>
  <calcPr calcId="171027"/>
</workbook>
</file>

<file path=xl/sharedStrings.xml><?xml version="1.0" encoding="utf-8"?>
<sst xmlns="http://schemas.openxmlformats.org/spreadsheetml/2006/main" count="473" uniqueCount="78">
  <si>
    <t>ПЪТЕН ЛИСТ</t>
  </si>
  <si>
    <t>avtolist.bg — Автоматизация на пътни листове</t>
  </si>
  <si>
    <t>Фирма:</t>
  </si>
  <si>
    <t/>
  </si>
  <si>
    <t>Месец / Година:</t>
  </si>
  <si>
    <t>МПС (рег. №):</t>
  </si>
  <si>
    <t>Разход на гориво:</t>
  </si>
  <si>
    <t>л / 100 км  ← въведете средния разход на автомобила (попълва се автоматично в колона К за всеки ред)</t>
  </si>
  <si>
    <t>№</t>
  </si>
  <si>
    <t>Дата</t>
  </si>
  <si>
    <t>Шофьор</t>
  </si>
  <si>
    <t>Рег. №</t>
  </si>
  <si>
    <t>От (начало)</t>
  </si>
  <si>
    <t>До (край)</t>
  </si>
  <si>
    <t>Цел на пътуването</t>
  </si>
  <si>
    <t>Км начало</t>
  </si>
  <si>
    <t>Км край</t>
  </si>
  <si>
    <t>Изминати км</t>
  </si>
  <si>
    <t>Ср. разход (л/100км)</t>
  </si>
  <si>
    <t>Изразх. гориво (л)</t>
  </si>
  <si>
    <t>Цена гориво с ДДС (€/л)</t>
  </si>
  <si>
    <t>Стойност с ДДС (€)</t>
  </si>
  <si>
    <t>Стойност без ДДС (€)</t>
  </si>
  <si>
    <t>Бележки</t>
  </si>
  <si>
    <t>ОБЩО</t>
  </si>
  <si>
    <t>Съставил:</t>
  </si>
  <si>
    <t>Проверил / Одобрил:</t>
  </si>
  <si>
    <t>Генерирано безплатно от avtolist.bg | https://avtolist.bg</t>
  </si>
  <si>
    <t>ФАКТУРИ ЗА ГОРИВО</t>
  </si>
  <si>
    <t>Литри</t>
  </si>
  <si>
    <t>Цена / л с ДДС (€)</t>
  </si>
  <si>
    <t>Цена / л без ДДС (€)</t>
  </si>
  <si>
    <t>Сума с ДДС (€)</t>
  </si>
  <si>
    <t>Сума без ДДС (€)</t>
  </si>
  <si>
    <t>№ фактура / бон</t>
  </si>
  <si>
    <t>ОБОБЩЕНИЕ ЗА МЕСЕЦА</t>
  </si>
  <si>
    <t>Ниво на гориво (начало на месеца, л):</t>
  </si>
  <si>
    <t>л</t>
  </si>
  <si>
    <t>← въведете ръчно</t>
  </si>
  <si>
    <t>Ниво на гориво (край на месеца, л):</t>
  </si>
  <si>
    <t>автоматично: начало + заредено − изразходвано</t>
  </si>
  <si>
    <t>МАРШРУТИ</t>
  </si>
  <si>
    <t>Общо изминати км</t>
  </si>
  <si>
    <t>км</t>
  </si>
  <si>
    <t>от лист "Пътни листове"</t>
  </si>
  <si>
    <t>Брой пътувания</t>
  </si>
  <si>
    <t>бр.</t>
  </si>
  <si>
    <t>броят редове с попълнено крайно показание</t>
  </si>
  <si>
    <t>Среден разход</t>
  </si>
  <si>
    <t>л/100км</t>
  </si>
  <si>
    <t>въведен в лист "Пътни листове"</t>
  </si>
  <si>
    <t>ГОРИВО</t>
  </si>
  <si>
    <t>Заредено гориво (от фактури)</t>
  </si>
  <si>
    <t>от лист "Фактури за гориво"</t>
  </si>
  <si>
    <t>Разход за гориво с ДДС (€)</t>
  </si>
  <si>
    <t>€</t>
  </si>
  <si>
    <t>Разход за гориво без ДДС (€)</t>
  </si>
  <si>
    <t>Изразходвано гориво (изчислено)</t>
  </si>
  <si>
    <t>изчислено по разход × км</t>
  </si>
  <si>
    <t>Обща стойност гориво с ДДС (€)</t>
  </si>
  <si>
    <t>изчислено по цена × литри</t>
  </si>
  <si>
    <t>Обща стойност гориво без ДДС (€)</t>
  </si>
  <si>
    <t>изчислено автоматично (÷ 1.20)</t>
  </si>
  <si>
    <t>Ниво гориво (начало)</t>
  </si>
  <si>
    <t>въведено ръчно по-горе</t>
  </si>
  <si>
    <t>Ниво гориво (край, изчислено)</t>
  </si>
  <si>
    <t>начало + заредено − изразходвано</t>
  </si>
  <si>
    <t>КИЛОМЕТРАЖ</t>
  </si>
  <si>
    <t>Километраж (начало)</t>
  </si>
  <si>
    <t>от първото пътуване</t>
  </si>
  <si>
    <t>Километраж (край)</t>
  </si>
  <si>
    <t>от последното пътуване</t>
  </si>
  <si>
    <t>Изминати км (одометър)</t>
  </si>
  <si>
    <t>разлика от одометъра</t>
  </si>
  <si>
    <t>Изминати км (пътни листове)</t>
  </si>
  <si>
    <t>сума от пътните листове</t>
  </si>
  <si>
    <t>Разлика (одометър − листове)</t>
  </si>
  <si>
    <t>трябва да е 0 или близо до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</si>
</sst>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.MM.YYYY"/>
  </numFmts>
  <fonts count="13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i/>
      <color rgb="FF6B7280"/>
      <sz val="9"/>
      <name val="Calibri"/>
    </font>
    <font>
      <b/>
      <sz val="10"/>
      <name val="Calibri"/>
    </font>
    <font>
      <sz val="10"/>
      <name val="Calibri"/>
    </font>
    <font>
      <b/>
      <color rgb="FF1E40AF"/>
      <sz val="11"/>
      <name val="Calibri"/>
    </font>
    <font>
      <i/>
      <color rgb="FF92400E"/>
      <sz val="9"/>
      <name val="Calibri"/>
    </font>
    <font>
      <b/>
      <color rgb="FFFFFFFF"/>
      <sz val="10"/>
      <name val="Calibri"/>
    </font>
    <font>
      <color rgb="FF6B7280"/>
      <sz val="9"/>
      <name val="Calibri"/>
    </font>
    <font>
      <i/>
      <color rgb="FF6B7280"/>
      <sz val="10"/>
      <name val="Calibri"/>
    </font>
    <font>
      <i/>
      <color rgb="FF6B7280"/>
      <sz val="8"/>
      <name val="Calibri"/>
    </font>
    <font>
      <color rgb="FF6B7280"/>
      <sz val="10"/>
      <name val="Calibri"/>
    </font>
    <font>
      <b/>
      <color rgb="FFFFFFFF"/>
      <sz val="11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E40AF"/>
      </patternFill>
    </fill>
    <fill>
      <patternFill patternType="solid">
        <fgColor rgb="FFEFF6FF"/>
      </patternFill>
    </fill>
    <fill>
      <patternFill patternType="solid">
        <fgColor rgb="FFFEF9C3"/>
      </patternFill>
    </fill>
    <fill>
      <patternFill patternType="solid">
        <fgColor rgb="FFFFFFFF"/>
      </patternFill>
    </fill>
    <fill>
      <patternFill patternType="solid">
        <fgColor rgb="FFDCFCE7"/>
      </patternFill>
    </fill>
    <fill>
      <patternFill patternType="solid">
        <fgColor rgb="FFFEFCE8"/>
      </patternFill>
    </fill>
    <fill>
      <patternFill patternType="solid">
        <fgColor rgb="FFDBEAFE"/>
      </patternFill>
    </fill>
    <fill>
      <patternFill patternType="solid">
        <fgColor rgb="FFF0FDF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1E40AF"/>
      </bottom>
      <diagonal/>
    </border>
    <border>
      <left style="thin">
        <color rgb="FF93C5FD"/>
      </left>
      <right style="thin">
        <color rgb="FF93C5FD"/>
      </right>
      <top style="thin">
        <color rgb="FF93C5FD"/>
      </top>
      <bottom style="thin">
        <color rgb="FF93C5FD"/>
      </bottom>
      <diagonal/>
    </border>
    <border>
      <left style="thin">
        <color rgb="FFCBD5E1"/>
      </left>
      <right style="thin">
        <color rgb="FFCBD5E1"/>
      </right>
      <top style="hair">
        <color rgb="FFCBD5E1"/>
      </top>
      <bottom style="hair">
        <color rgb="FFCBD5E1"/>
      </bottom>
      <diagonal/>
    </border>
    <border>
      <left style="thin">
        <color rgb="FF93C5FD"/>
      </left>
      <right style="thin">
        <color rgb="FF93C5FD"/>
      </right>
      <top style="medium">
        <color rgb="FF93C5FD"/>
      </top>
      <bottom style="medium">
        <color rgb="FF93C5FD"/>
      </bottom>
      <diagonal/>
    </border>
    <border>
      <left/>
      <right/>
      <top/>
      <bottom style="thin">
        <color rgb="374151"/>
      </bottom>
      <diagonal/>
    </border>
    <border>
      <left/>
      <right/>
      <top/>
      <bottom style="thin">
        <color rgb="FF1E40AF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0" fillId="3" borderId="0" xfId="0" applyFill="1"/>
    <xf numFmtId="0" fontId="3" fillId="4" borderId="0" xfId="0" applyFont="1" applyFill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164" fontId="4" fillId="5" borderId="3" xfId="0" applyNumberFormat="1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9" fillId="6" borderId="3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9" fillId="9" borderId="3" xfId="0" applyFont="1" applyFill="1" applyBorder="1" applyAlignment="1">
      <alignment horizontal="left" vertical="center"/>
    </xf>
    <xf numFmtId="0" fontId="9" fillId="9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0" borderId="0" xfId="0" applyFont="1"/>
    <xf numFmtId="0" fontId="0" fillId="0" borderId="5" xfId="0" applyBorder="1"/>
    <xf numFmtId="0" fontId="10" fillId="0" borderId="0" xfId="0" applyFont="1" applyAlignment="1">
      <alignment horizontal="center"/>
    </xf>
    <xf numFmtId="0" fontId="9" fillId="0" borderId="1" xfId="0" applyFont="1" applyBorder="1"/>
    <xf numFmtId="0" fontId="5" fillId="0" borderId="1" xfId="0" applyFont="1" applyBorder="1" applyAlignment="1">
      <alignment horizontal="center" vertical="center"/>
    </xf>
    <xf numFmtId="0" fontId="11" fillId="0" borderId="0" xfId="0" applyFont="1"/>
    <xf numFmtId="0" fontId="2" fillId="0" borderId="0" xfId="0" applyFont="1"/>
    <xf numFmtId="0" fontId="5" fillId="4" borderId="6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left" vertical="center" indent="1"/>
    </xf>
    <xf numFmtId="0" fontId="1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5" fillId="7" borderId="6" xfId="0" applyFont="1" applyFill="1" applyBorder="1" applyAlignment="1">
      <alignment horizontal="center" vertical="center"/>
    </xf>
    <xf numFmtId="0" fontId="11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7"/>
  <sheetViews>
    <sheetView workbookViewId="0">
      <pane ySplit="6" topLeftCell="A7" activePane="bottomLeft" state="frozen"/>
      <selection pane="bottomLeft" activeCell="B7" sqref="B7"/>
    </sheetView>
  </sheetViews>
  <sheetFormatPr defaultRowHeight="15" outlineLevelRow="0" outlineLevelCol="0" x14ac:dyDescent="55"/>
  <cols>
    <col min="1" max="1" width="5" customWidth="1"/>
    <col min="2" max="2" width="14" customWidth="1"/>
    <col min="3" max="3" width="22" customWidth="1"/>
    <col min="4" max="4" width="14" customWidth="1"/>
    <col min="5" max="6" width="20" customWidth="1"/>
    <col min="7" max="7" width="26" customWidth="1"/>
    <col min="8" max="12" width="13" customWidth="1"/>
    <col min="13" max="15" width="14" customWidth="1"/>
    <col min="16" max="16" width="16" customWidth="1"/>
  </cols>
  <sheetData>
    <row r="1" ht="36" customHeight="1" spans="1:16" x14ac:dyDescent="0.25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</row>
    <row r="2" ht="18" customHeight="1" spans="1:16" x14ac:dyDescent="0.25">
      <c r="A2" s="2" t="s">
        <v>1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4" ht="22" customHeight="1" spans="1:16" x14ac:dyDescent="0.25">
      <c r="A4" s="3" t="s">
        <v>2</v>
      </c>
      <c r="B4" s="3"/>
      <c r="C4" s="4" t="s">
        <v>3</v>
      </c>
      <c r="D4" s="4"/>
      <c r="E4" s="3" t="s">
        <v>4</v>
      </c>
      <c r="F4" s="3"/>
      <c r="G4" s="4" t="s">
        <v>3</v>
      </c>
      <c r="H4" s="4"/>
      <c r="I4" s="3" t="s">
        <v>5</v>
      </c>
      <c r="J4" s="3"/>
      <c r="K4" s="4" t="s">
        <v>3</v>
      </c>
      <c r="L4" s="4"/>
      <c r="M4" s="5" t="s">
        <v>3</v>
      </c>
      <c r="N4" s="5"/>
      <c r="O4" s="5"/>
      <c r="P4" s="5"/>
    </row>
    <row r="5" ht="22" customHeight="1" spans="1:16" x14ac:dyDescent="0.25">
      <c r="A5" s="6" t="s">
        <v>6</v>
      </c>
      <c r="B5"/>
      <c r="C5"/>
      <c r="D5"/>
      <c r="E5" s="7">
        <v>0</v>
      </c>
      <c r="F5" s="7"/>
      <c r="G5" s="8" t="s">
        <v>7</v>
      </c>
      <c r="H5"/>
      <c r="I5"/>
      <c r="J5"/>
      <c r="K5"/>
      <c r="L5"/>
      <c r="M5"/>
      <c r="N5"/>
      <c r="O5"/>
      <c r="P5"/>
    </row>
    <row r="6" ht="36" customHeight="1" spans="1:16" x14ac:dyDescent="0.25">
      <c r="A6" s="9" t="s">
        <v>8</v>
      </c>
      <c r="B6" s="9" t="s">
        <v>9</v>
      </c>
      <c r="C6" s="9" t="s">
        <v>10</v>
      </c>
      <c r="D6" s="9" t="s">
        <v>11</v>
      </c>
      <c r="E6" s="9" t="s">
        <v>12</v>
      </c>
      <c r="F6" s="9" t="s">
        <v>13</v>
      </c>
      <c r="G6" s="9" t="s">
        <v>14</v>
      </c>
      <c r="H6" s="9" t="s">
        <v>15</v>
      </c>
      <c r="I6" s="9" t="s">
        <v>16</v>
      </c>
      <c r="J6" s="9" t="s">
        <v>17</v>
      </c>
      <c r="K6" s="9" t="s">
        <v>18</v>
      </c>
      <c r="L6" s="9" t="s">
        <v>19</v>
      </c>
      <c r="M6" s="9" t="s">
        <v>20</v>
      </c>
      <c r="N6" s="9" t="s">
        <v>21</v>
      </c>
      <c r="O6" s="9" t="s">
        <v>22</v>
      </c>
      <c r="P6" s="9" t="s">
        <v>23</v>
      </c>
    </row>
    <row r="7" ht="20" customHeight="1" spans="1:16" x14ac:dyDescent="0.25">
      <c r="A7" s="10">
        <v>1</v>
      </c>
      <c r="B7" s="11" t="s">
        <v>3</v>
      </c>
      <c r="C7" s="12" t="s">
        <v>3</v>
      </c>
      <c r="D7" s="13">
        <f>IF($K$4&lt;&gt;"",$K$4,"")</f>
      </c>
      <c r="E7" s="12" t="s">
        <v>3</v>
      </c>
      <c r="F7" s="12" t="s">
        <v>3</v>
      </c>
      <c r="G7" s="12" t="s">
        <v>3</v>
      </c>
      <c r="H7" s="14" t="s">
        <v>3</v>
      </c>
      <c r="I7" s="14" t="s">
        <v>3</v>
      </c>
      <c r="J7" s="14">
        <f>IF(AND(H7&lt;&gt;"",I7&lt;&gt;""),I7-H7,"")</f>
      </c>
      <c r="K7" s="15">
        <f>$E$5</f>
      </c>
      <c r="L7" s="16">
        <f>IF(AND(J7&lt;&gt;"",K7&lt;&gt;""),ROUND(J7*K7/100,2),"")</f>
      </c>
      <c r="M7" s="14" t="s">
        <v>3</v>
      </c>
      <c r="N7" s="16">
        <f>IF(AND(L7&lt;&gt;"",M7&lt;&gt;""),ROUND(L7*M7,2),"")</f>
      </c>
      <c r="O7" s="16">
        <f>IF(N7&lt;&gt;"",ROUND(N7/1.2,2),"")</f>
      </c>
      <c r="P7" s="12" t="s">
        <v>3</v>
      </c>
    </row>
    <row r="8" ht="20" customHeight="1" spans="1:16" x14ac:dyDescent="0.25">
      <c r="A8" s="17">
        <v>2</v>
      </c>
      <c r="B8" s="18" t="s">
        <v>3</v>
      </c>
      <c r="C8" s="19" t="s">
        <v>3</v>
      </c>
      <c r="D8" s="20">
        <f>IF($K$4&lt;&gt;"",$K$4,"")</f>
      </c>
      <c r="E8" s="19" t="s">
        <v>3</v>
      </c>
      <c r="F8" s="19" t="s">
        <v>3</v>
      </c>
      <c r="G8" s="19" t="s">
        <v>3</v>
      </c>
      <c r="H8" s="21">
        <f>IF(I7&lt;&gt;"",I7,"")</f>
      </c>
      <c r="I8" s="22" t="s">
        <v>3</v>
      </c>
      <c r="J8" s="22">
        <f>IF(AND(H8&lt;&gt;"",I8&lt;&gt;""),I8-H8,"")</f>
      </c>
      <c r="K8" s="21">
        <f>$E$5</f>
      </c>
      <c r="L8" s="23">
        <f>IF(AND(J8&lt;&gt;"",K8&lt;&gt;""),ROUND(J8*K8/100,2),"")</f>
      </c>
      <c r="M8" s="22" t="s">
        <v>3</v>
      </c>
      <c r="N8" s="23">
        <f>IF(AND(L8&lt;&gt;"",M8&lt;&gt;""),ROUND(L8*M8,2),"")</f>
      </c>
      <c r="O8" s="23">
        <f>IF(N8&lt;&gt;"",ROUND(N8/1.2,2),"")</f>
      </c>
      <c r="P8" s="19" t="s">
        <v>3</v>
      </c>
    </row>
    <row r="9" ht="20" customHeight="1" spans="1:16" x14ac:dyDescent="0.25">
      <c r="A9" s="10">
        <v>3</v>
      </c>
      <c r="B9" s="11" t="s">
        <v>3</v>
      </c>
      <c r="C9" s="12" t="s">
        <v>3</v>
      </c>
      <c r="D9" s="13">
        <f>IF($K$4&lt;&gt;"",$K$4,"")</f>
      </c>
      <c r="E9" s="12" t="s">
        <v>3</v>
      </c>
      <c r="F9" s="12" t="s">
        <v>3</v>
      </c>
      <c r="G9" s="12" t="s">
        <v>3</v>
      </c>
      <c r="H9" s="15">
        <f>IF(I8&lt;&gt;"",I8,"")</f>
      </c>
      <c r="I9" s="14" t="s">
        <v>3</v>
      </c>
      <c r="J9" s="14">
        <f>IF(AND(H9&lt;&gt;"",I9&lt;&gt;""),I9-H9,"")</f>
      </c>
      <c r="K9" s="15">
        <f>$E$5</f>
      </c>
      <c r="L9" s="16">
        <f>IF(AND(J9&lt;&gt;"",K9&lt;&gt;""),ROUND(J9*K9/100,2),"")</f>
      </c>
      <c r="M9" s="14" t="s">
        <v>3</v>
      </c>
      <c r="N9" s="16">
        <f>IF(AND(L9&lt;&gt;"",M9&lt;&gt;""),ROUND(L9*M9,2),"")</f>
      </c>
      <c r="O9" s="16">
        <f>IF(N9&lt;&gt;"",ROUND(N9/1.2,2),"")</f>
      </c>
      <c r="P9" s="12" t="s">
        <v>3</v>
      </c>
    </row>
    <row r="10" ht="20" customHeight="1" spans="1:16" x14ac:dyDescent="0.25">
      <c r="A10" s="17">
        <v>4</v>
      </c>
      <c r="B10" s="18" t="s">
        <v>3</v>
      </c>
      <c r="C10" s="19" t="s">
        <v>3</v>
      </c>
      <c r="D10" s="20">
        <f>IF($K$4&lt;&gt;"",$K$4,"")</f>
      </c>
      <c r="E10" s="19" t="s">
        <v>3</v>
      </c>
      <c r="F10" s="19" t="s">
        <v>3</v>
      </c>
      <c r="G10" s="19" t="s">
        <v>3</v>
      </c>
      <c r="H10" s="21">
        <f>IF(I9&lt;&gt;"",I9,"")</f>
      </c>
      <c r="I10" s="22" t="s">
        <v>3</v>
      </c>
      <c r="J10" s="22">
        <f>IF(AND(H10&lt;&gt;"",I10&lt;&gt;""),I10-H10,"")</f>
      </c>
      <c r="K10" s="21">
        <f>$E$5</f>
      </c>
      <c r="L10" s="23">
        <f>IF(AND(J10&lt;&gt;"",K10&lt;&gt;""),ROUND(J10*K10/100,2),"")</f>
      </c>
      <c r="M10" s="22" t="s">
        <v>3</v>
      </c>
      <c r="N10" s="23">
        <f>IF(AND(L10&lt;&gt;"",M10&lt;&gt;""),ROUND(L10*M10,2),"")</f>
      </c>
      <c r="O10" s="23">
        <f>IF(N10&lt;&gt;"",ROUND(N10/1.2,2),"")</f>
      </c>
      <c r="P10" s="19" t="s">
        <v>3</v>
      </c>
    </row>
    <row r="11" ht="20" customHeight="1" spans="1:16" x14ac:dyDescent="0.25">
      <c r="A11" s="10">
        <v>5</v>
      </c>
      <c r="B11" s="11" t="s">
        <v>3</v>
      </c>
      <c r="C11" s="12" t="s">
        <v>3</v>
      </c>
      <c r="D11" s="13">
        <f>IF($K$4&lt;&gt;"",$K$4,"")</f>
      </c>
      <c r="E11" s="12" t="s">
        <v>3</v>
      </c>
      <c r="F11" s="12" t="s">
        <v>3</v>
      </c>
      <c r="G11" s="12" t="s">
        <v>3</v>
      </c>
      <c r="H11" s="15">
        <f>IF(I10&lt;&gt;"",I10,"")</f>
      </c>
      <c r="I11" s="14" t="s">
        <v>3</v>
      </c>
      <c r="J11" s="14">
        <f>IF(AND(H11&lt;&gt;"",I11&lt;&gt;""),I11-H11,"")</f>
      </c>
      <c r="K11" s="15">
        <f>$E$5</f>
      </c>
      <c r="L11" s="16">
        <f>IF(AND(J11&lt;&gt;"",K11&lt;&gt;""),ROUND(J11*K11/100,2),"")</f>
      </c>
      <c r="M11" s="14" t="s">
        <v>3</v>
      </c>
      <c r="N11" s="16">
        <f>IF(AND(L11&lt;&gt;"",M11&lt;&gt;""),ROUND(L11*M11,2),"")</f>
      </c>
      <c r="O11" s="16">
        <f>IF(N11&lt;&gt;"",ROUND(N11/1.2,2),"")</f>
      </c>
      <c r="P11" s="12" t="s">
        <v>3</v>
      </c>
    </row>
    <row r="12" ht="20" customHeight="1" spans="1:16" x14ac:dyDescent="0.25">
      <c r="A12" s="17">
        <v>6</v>
      </c>
      <c r="B12" s="18" t="s">
        <v>3</v>
      </c>
      <c r="C12" s="19" t="s">
        <v>3</v>
      </c>
      <c r="D12" s="20">
        <f>IF($K$4&lt;&gt;"",$K$4,"")</f>
      </c>
      <c r="E12" s="19" t="s">
        <v>3</v>
      </c>
      <c r="F12" s="19" t="s">
        <v>3</v>
      </c>
      <c r="G12" s="19" t="s">
        <v>3</v>
      </c>
      <c r="H12" s="21">
        <f>IF(I11&lt;&gt;"",I11,"")</f>
      </c>
      <c r="I12" s="22" t="s">
        <v>3</v>
      </c>
      <c r="J12" s="22">
        <f>IF(AND(H12&lt;&gt;"",I12&lt;&gt;""),I12-H12,"")</f>
      </c>
      <c r="K12" s="21">
        <f>$E$5</f>
      </c>
      <c r="L12" s="23">
        <f>IF(AND(J12&lt;&gt;"",K12&lt;&gt;""),ROUND(J12*K12/100,2),"")</f>
      </c>
      <c r="M12" s="22" t="s">
        <v>3</v>
      </c>
      <c r="N12" s="23">
        <f>IF(AND(L12&lt;&gt;"",M12&lt;&gt;""),ROUND(L12*M12,2),"")</f>
      </c>
      <c r="O12" s="23">
        <f>IF(N12&lt;&gt;"",ROUND(N12/1.2,2),"")</f>
      </c>
      <c r="P12" s="19" t="s">
        <v>3</v>
      </c>
    </row>
    <row r="13" ht="20" customHeight="1" spans="1:16" x14ac:dyDescent="0.25">
      <c r="A13" s="10">
        <v>7</v>
      </c>
      <c r="B13" s="11" t="s">
        <v>3</v>
      </c>
      <c r="C13" s="12" t="s">
        <v>3</v>
      </c>
      <c r="D13" s="13">
        <f>IF($K$4&lt;&gt;"",$K$4,"")</f>
      </c>
      <c r="E13" s="12" t="s">
        <v>3</v>
      </c>
      <c r="F13" s="12" t="s">
        <v>3</v>
      </c>
      <c r="G13" s="12" t="s">
        <v>3</v>
      </c>
      <c r="H13" s="15">
        <f>IF(I12&lt;&gt;"",I12,"")</f>
      </c>
      <c r="I13" s="14" t="s">
        <v>3</v>
      </c>
      <c r="J13" s="14">
        <f>IF(AND(H13&lt;&gt;"",I13&lt;&gt;""),I13-H13,"")</f>
      </c>
      <c r="K13" s="15">
        <f>$E$5</f>
      </c>
      <c r="L13" s="16">
        <f>IF(AND(J13&lt;&gt;"",K13&lt;&gt;""),ROUND(J13*K13/100,2),"")</f>
      </c>
      <c r="M13" s="14" t="s">
        <v>3</v>
      </c>
      <c r="N13" s="16">
        <f>IF(AND(L13&lt;&gt;"",M13&lt;&gt;""),ROUND(L13*M13,2),"")</f>
      </c>
      <c r="O13" s="16">
        <f>IF(N13&lt;&gt;"",ROUND(N13/1.2,2),"")</f>
      </c>
      <c r="P13" s="12" t="s">
        <v>3</v>
      </c>
    </row>
    <row r="14" ht="20" customHeight="1" spans="1:16" x14ac:dyDescent="0.25">
      <c r="A14" s="17">
        <v>8</v>
      </c>
      <c r="B14" s="18" t="s">
        <v>3</v>
      </c>
      <c r="C14" s="19" t="s">
        <v>3</v>
      </c>
      <c r="D14" s="20">
        <f>IF($K$4&lt;&gt;"",$K$4,"")</f>
      </c>
      <c r="E14" s="19" t="s">
        <v>3</v>
      </c>
      <c r="F14" s="19" t="s">
        <v>3</v>
      </c>
      <c r="G14" s="19" t="s">
        <v>3</v>
      </c>
      <c r="H14" s="21">
        <f>IF(I13&lt;&gt;"",I13,"")</f>
      </c>
      <c r="I14" s="22" t="s">
        <v>3</v>
      </c>
      <c r="J14" s="22">
        <f>IF(AND(H14&lt;&gt;"",I14&lt;&gt;""),I14-H14,"")</f>
      </c>
      <c r="K14" s="21">
        <f>$E$5</f>
      </c>
      <c r="L14" s="23">
        <f>IF(AND(J14&lt;&gt;"",K14&lt;&gt;""),ROUND(J14*K14/100,2),"")</f>
      </c>
      <c r="M14" s="22" t="s">
        <v>3</v>
      </c>
      <c r="N14" s="23">
        <f>IF(AND(L14&lt;&gt;"",M14&lt;&gt;""),ROUND(L14*M14,2),"")</f>
      </c>
      <c r="O14" s="23">
        <f>IF(N14&lt;&gt;"",ROUND(N14/1.2,2),"")</f>
      </c>
      <c r="P14" s="19" t="s">
        <v>3</v>
      </c>
    </row>
    <row r="15" ht="20" customHeight="1" spans="1:16" x14ac:dyDescent="0.25">
      <c r="A15" s="10">
        <v>9</v>
      </c>
      <c r="B15" s="11" t="s">
        <v>3</v>
      </c>
      <c r="C15" s="12" t="s">
        <v>3</v>
      </c>
      <c r="D15" s="13">
        <f>IF($K$4&lt;&gt;"",$K$4,"")</f>
      </c>
      <c r="E15" s="12" t="s">
        <v>3</v>
      </c>
      <c r="F15" s="12" t="s">
        <v>3</v>
      </c>
      <c r="G15" s="12" t="s">
        <v>3</v>
      </c>
      <c r="H15" s="15">
        <f>IF(I14&lt;&gt;"",I14,"")</f>
      </c>
      <c r="I15" s="14" t="s">
        <v>3</v>
      </c>
      <c r="J15" s="14">
        <f>IF(AND(H15&lt;&gt;"",I15&lt;&gt;""),I15-H15,"")</f>
      </c>
      <c r="K15" s="15">
        <f>$E$5</f>
      </c>
      <c r="L15" s="16">
        <f>IF(AND(J15&lt;&gt;"",K15&lt;&gt;""),ROUND(J15*K15/100,2),"")</f>
      </c>
      <c r="M15" s="14" t="s">
        <v>3</v>
      </c>
      <c r="N15" s="16">
        <f>IF(AND(L15&lt;&gt;"",M15&lt;&gt;""),ROUND(L15*M15,2),"")</f>
      </c>
      <c r="O15" s="16">
        <f>IF(N15&lt;&gt;"",ROUND(N15/1.2,2),"")</f>
      </c>
      <c r="P15" s="12" t="s">
        <v>3</v>
      </c>
    </row>
    <row r="16" ht="20" customHeight="1" spans="1:16" x14ac:dyDescent="0.25">
      <c r="A16" s="17">
        <v>10</v>
      </c>
      <c r="B16" s="18" t="s">
        <v>3</v>
      </c>
      <c r="C16" s="19" t="s">
        <v>3</v>
      </c>
      <c r="D16" s="20">
        <f>IF($K$4&lt;&gt;"",$K$4,"")</f>
      </c>
      <c r="E16" s="19" t="s">
        <v>3</v>
      </c>
      <c r="F16" s="19" t="s">
        <v>3</v>
      </c>
      <c r="G16" s="19" t="s">
        <v>3</v>
      </c>
      <c r="H16" s="21">
        <f>IF(I15&lt;&gt;"",I15,"")</f>
      </c>
      <c r="I16" s="22" t="s">
        <v>3</v>
      </c>
      <c r="J16" s="22">
        <f>IF(AND(H16&lt;&gt;"",I16&lt;&gt;""),I16-H16,"")</f>
      </c>
      <c r="K16" s="21">
        <f>$E$5</f>
      </c>
      <c r="L16" s="23">
        <f>IF(AND(J16&lt;&gt;"",K16&lt;&gt;""),ROUND(J16*K16/100,2),"")</f>
      </c>
      <c r="M16" s="22" t="s">
        <v>3</v>
      </c>
      <c r="N16" s="23">
        <f>IF(AND(L16&lt;&gt;"",M16&lt;&gt;""),ROUND(L16*M16,2),"")</f>
      </c>
      <c r="O16" s="23">
        <f>IF(N16&lt;&gt;"",ROUND(N16/1.2,2),"")</f>
      </c>
      <c r="P16" s="19" t="s">
        <v>3</v>
      </c>
    </row>
    <row r="17" ht="20" customHeight="1" spans="1:16" x14ac:dyDescent="0.25">
      <c r="A17" s="10">
        <v>11</v>
      </c>
      <c r="B17" s="11" t="s">
        <v>3</v>
      </c>
      <c r="C17" s="12" t="s">
        <v>3</v>
      </c>
      <c r="D17" s="13">
        <f>IF($K$4&lt;&gt;"",$K$4,"")</f>
      </c>
      <c r="E17" s="12" t="s">
        <v>3</v>
      </c>
      <c r="F17" s="12" t="s">
        <v>3</v>
      </c>
      <c r="G17" s="12" t="s">
        <v>3</v>
      </c>
      <c r="H17" s="15">
        <f>IF(I16&lt;&gt;"",I16,"")</f>
      </c>
      <c r="I17" s="14" t="s">
        <v>3</v>
      </c>
      <c r="J17" s="14">
        <f>IF(AND(H17&lt;&gt;"",I17&lt;&gt;""),I17-H17,"")</f>
      </c>
      <c r="K17" s="15">
        <f>$E$5</f>
      </c>
      <c r="L17" s="16">
        <f>IF(AND(J17&lt;&gt;"",K17&lt;&gt;""),ROUND(J17*K17/100,2),"")</f>
      </c>
      <c r="M17" s="14" t="s">
        <v>3</v>
      </c>
      <c r="N17" s="16">
        <f>IF(AND(L17&lt;&gt;"",M17&lt;&gt;""),ROUND(L17*M17,2),"")</f>
      </c>
      <c r="O17" s="16">
        <f>IF(N17&lt;&gt;"",ROUND(N17/1.2,2),"")</f>
      </c>
      <c r="P17" s="12" t="s">
        <v>3</v>
      </c>
    </row>
    <row r="18" ht="20" customHeight="1" spans="1:16" x14ac:dyDescent="0.25">
      <c r="A18" s="17">
        <v>12</v>
      </c>
      <c r="B18" s="18" t="s">
        <v>3</v>
      </c>
      <c r="C18" s="19" t="s">
        <v>3</v>
      </c>
      <c r="D18" s="20">
        <f>IF($K$4&lt;&gt;"",$K$4,"")</f>
      </c>
      <c r="E18" s="19" t="s">
        <v>3</v>
      </c>
      <c r="F18" s="19" t="s">
        <v>3</v>
      </c>
      <c r="G18" s="19" t="s">
        <v>3</v>
      </c>
      <c r="H18" s="21">
        <f>IF(I17&lt;&gt;"",I17,"")</f>
      </c>
      <c r="I18" s="22" t="s">
        <v>3</v>
      </c>
      <c r="J18" s="22">
        <f>IF(AND(H18&lt;&gt;"",I18&lt;&gt;""),I18-H18,"")</f>
      </c>
      <c r="K18" s="21">
        <f>$E$5</f>
      </c>
      <c r="L18" s="23">
        <f>IF(AND(J18&lt;&gt;"",K18&lt;&gt;""),ROUND(J18*K18/100,2),"")</f>
      </c>
      <c r="M18" s="22" t="s">
        <v>3</v>
      </c>
      <c r="N18" s="23">
        <f>IF(AND(L18&lt;&gt;"",M18&lt;&gt;""),ROUND(L18*M18,2),"")</f>
      </c>
      <c r="O18" s="23">
        <f>IF(N18&lt;&gt;"",ROUND(N18/1.2,2),"")</f>
      </c>
      <c r="P18" s="19" t="s">
        <v>3</v>
      </c>
    </row>
    <row r="19" ht="20" customHeight="1" spans="1:16" x14ac:dyDescent="0.25">
      <c r="A19" s="10">
        <v>13</v>
      </c>
      <c r="B19" s="11" t="s">
        <v>3</v>
      </c>
      <c r="C19" s="12" t="s">
        <v>3</v>
      </c>
      <c r="D19" s="13">
        <f>IF($K$4&lt;&gt;"",$K$4,"")</f>
      </c>
      <c r="E19" s="12" t="s">
        <v>3</v>
      </c>
      <c r="F19" s="12" t="s">
        <v>3</v>
      </c>
      <c r="G19" s="12" t="s">
        <v>3</v>
      </c>
      <c r="H19" s="15">
        <f>IF(I18&lt;&gt;"",I18,"")</f>
      </c>
      <c r="I19" s="14" t="s">
        <v>3</v>
      </c>
      <c r="J19" s="14">
        <f>IF(AND(H19&lt;&gt;"",I19&lt;&gt;""),I19-H19,"")</f>
      </c>
      <c r="K19" s="15">
        <f>$E$5</f>
      </c>
      <c r="L19" s="16">
        <f>IF(AND(J19&lt;&gt;"",K19&lt;&gt;""),ROUND(J19*K19/100,2),"")</f>
      </c>
      <c r="M19" s="14" t="s">
        <v>3</v>
      </c>
      <c r="N19" s="16">
        <f>IF(AND(L19&lt;&gt;"",M19&lt;&gt;""),ROUND(L19*M19,2),"")</f>
      </c>
      <c r="O19" s="16">
        <f>IF(N19&lt;&gt;"",ROUND(N19/1.2,2),"")</f>
      </c>
      <c r="P19" s="12" t="s">
        <v>3</v>
      </c>
    </row>
    <row r="20" ht="20" customHeight="1" spans="1:16" x14ac:dyDescent="0.25">
      <c r="A20" s="17">
        <v>14</v>
      </c>
      <c r="B20" s="18" t="s">
        <v>3</v>
      </c>
      <c r="C20" s="19" t="s">
        <v>3</v>
      </c>
      <c r="D20" s="20">
        <f>IF($K$4&lt;&gt;"",$K$4,"")</f>
      </c>
      <c r="E20" s="19" t="s">
        <v>3</v>
      </c>
      <c r="F20" s="19" t="s">
        <v>3</v>
      </c>
      <c r="G20" s="19" t="s">
        <v>3</v>
      </c>
      <c r="H20" s="21">
        <f>IF(I19&lt;&gt;"",I19,"")</f>
      </c>
      <c r="I20" s="22" t="s">
        <v>3</v>
      </c>
      <c r="J20" s="22">
        <f>IF(AND(H20&lt;&gt;"",I20&lt;&gt;""),I20-H20,"")</f>
      </c>
      <c r="K20" s="21">
        <f>$E$5</f>
      </c>
      <c r="L20" s="23">
        <f>IF(AND(J20&lt;&gt;"",K20&lt;&gt;""),ROUND(J20*K20/100,2),"")</f>
      </c>
      <c r="M20" s="22" t="s">
        <v>3</v>
      </c>
      <c r="N20" s="23">
        <f>IF(AND(L20&lt;&gt;"",M20&lt;&gt;""),ROUND(L20*M20,2),"")</f>
      </c>
      <c r="O20" s="23">
        <f>IF(N20&lt;&gt;"",ROUND(N20/1.2,2),"")</f>
      </c>
      <c r="P20" s="19" t="s">
        <v>3</v>
      </c>
    </row>
    <row r="21" ht="20" customHeight="1" spans="1:16" x14ac:dyDescent="0.25">
      <c r="A21" s="10">
        <v>15</v>
      </c>
      <c r="B21" s="11" t="s">
        <v>3</v>
      </c>
      <c r="C21" s="12" t="s">
        <v>3</v>
      </c>
      <c r="D21" s="13">
        <f>IF($K$4&lt;&gt;"",$K$4,"")</f>
      </c>
      <c r="E21" s="12" t="s">
        <v>3</v>
      </c>
      <c r="F21" s="12" t="s">
        <v>3</v>
      </c>
      <c r="G21" s="12" t="s">
        <v>3</v>
      </c>
      <c r="H21" s="15">
        <f>IF(I20&lt;&gt;"",I20,"")</f>
      </c>
      <c r="I21" s="14" t="s">
        <v>3</v>
      </c>
      <c r="J21" s="14">
        <f>IF(AND(H21&lt;&gt;"",I21&lt;&gt;""),I21-H21,"")</f>
      </c>
      <c r="K21" s="15">
        <f>$E$5</f>
      </c>
      <c r="L21" s="16">
        <f>IF(AND(J21&lt;&gt;"",K21&lt;&gt;""),ROUND(J21*K21/100,2),"")</f>
      </c>
      <c r="M21" s="14" t="s">
        <v>3</v>
      </c>
      <c r="N21" s="16">
        <f>IF(AND(L21&lt;&gt;"",M21&lt;&gt;""),ROUND(L21*M21,2),"")</f>
      </c>
      <c r="O21" s="16">
        <f>IF(N21&lt;&gt;"",ROUND(N21/1.2,2),"")</f>
      </c>
      <c r="P21" s="12" t="s">
        <v>3</v>
      </c>
    </row>
    <row r="22" ht="20" customHeight="1" spans="1:16" x14ac:dyDescent="0.25">
      <c r="A22" s="17">
        <v>16</v>
      </c>
      <c r="B22" s="18" t="s">
        <v>3</v>
      </c>
      <c r="C22" s="19" t="s">
        <v>3</v>
      </c>
      <c r="D22" s="20">
        <f>IF($K$4&lt;&gt;"",$K$4,"")</f>
      </c>
      <c r="E22" s="19" t="s">
        <v>3</v>
      </c>
      <c r="F22" s="19" t="s">
        <v>3</v>
      </c>
      <c r="G22" s="19" t="s">
        <v>3</v>
      </c>
      <c r="H22" s="21">
        <f>IF(I21&lt;&gt;"",I21,"")</f>
      </c>
      <c r="I22" s="22" t="s">
        <v>3</v>
      </c>
      <c r="J22" s="22">
        <f>IF(AND(H22&lt;&gt;"",I22&lt;&gt;""),I22-H22,"")</f>
      </c>
      <c r="K22" s="21">
        <f>$E$5</f>
      </c>
      <c r="L22" s="23">
        <f>IF(AND(J22&lt;&gt;"",K22&lt;&gt;""),ROUND(J22*K22/100,2),"")</f>
      </c>
      <c r="M22" s="22" t="s">
        <v>3</v>
      </c>
      <c r="N22" s="23">
        <f>IF(AND(L22&lt;&gt;"",M22&lt;&gt;""),ROUND(L22*M22,2),"")</f>
      </c>
      <c r="O22" s="23">
        <f>IF(N22&lt;&gt;"",ROUND(N22/1.2,2),"")</f>
      </c>
      <c r="P22" s="19" t="s">
        <v>3</v>
      </c>
    </row>
    <row r="23" ht="20" customHeight="1" spans="1:16" x14ac:dyDescent="0.25">
      <c r="A23" s="10">
        <v>17</v>
      </c>
      <c r="B23" s="11" t="s">
        <v>3</v>
      </c>
      <c r="C23" s="12" t="s">
        <v>3</v>
      </c>
      <c r="D23" s="13">
        <f>IF($K$4&lt;&gt;"",$K$4,"")</f>
      </c>
      <c r="E23" s="12" t="s">
        <v>3</v>
      </c>
      <c r="F23" s="12" t="s">
        <v>3</v>
      </c>
      <c r="G23" s="12" t="s">
        <v>3</v>
      </c>
      <c r="H23" s="15">
        <f>IF(I22&lt;&gt;"",I22,"")</f>
      </c>
      <c r="I23" s="14" t="s">
        <v>3</v>
      </c>
      <c r="J23" s="14">
        <f>IF(AND(H23&lt;&gt;"",I23&lt;&gt;""),I23-H23,"")</f>
      </c>
      <c r="K23" s="15">
        <f>$E$5</f>
      </c>
      <c r="L23" s="16">
        <f>IF(AND(J23&lt;&gt;"",K23&lt;&gt;""),ROUND(J23*K23/100,2),"")</f>
      </c>
      <c r="M23" s="14" t="s">
        <v>3</v>
      </c>
      <c r="N23" s="16">
        <f>IF(AND(L23&lt;&gt;"",M23&lt;&gt;""),ROUND(L23*M23,2),"")</f>
      </c>
      <c r="O23" s="16">
        <f>IF(N23&lt;&gt;"",ROUND(N23/1.2,2),"")</f>
      </c>
      <c r="P23" s="12" t="s">
        <v>3</v>
      </c>
    </row>
    <row r="24" ht="20" customHeight="1" spans="1:16" x14ac:dyDescent="0.25">
      <c r="A24" s="17">
        <v>18</v>
      </c>
      <c r="B24" s="18" t="s">
        <v>3</v>
      </c>
      <c r="C24" s="19" t="s">
        <v>3</v>
      </c>
      <c r="D24" s="20">
        <f>IF($K$4&lt;&gt;"",$K$4,"")</f>
      </c>
      <c r="E24" s="19" t="s">
        <v>3</v>
      </c>
      <c r="F24" s="19" t="s">
        <v>3</v>
      </c>
      <c r="G24" s="19" t="s">
        <v>3</v>
      </c>
      <c r="H24" s="21">
        <f>IF(I23&lt;&gt;"",I23,"")</f>
      </c>
      <c r="I24" s="22" t="s">
        <v>3</v>
      </c>
      <c r="J24" s="22">
        <f>IF(AND(H24&lt;&gt;"",I24&lt;&gt;""),I24-H24,"")</f>
      </c>
      <c r="K24" s="21">
        <f>$E$5</f>
      </c>
      <c r="L24" s="23">
        <f>IF(AND(J24&lt;&gt;"",K24&lt;&gt;""),ROUND(J24*K24/100,2),"")</f>
      </c>
      <c r="M24" s="22" t="s">
        <v>3</v>
      </c>
      <c r="N24" s="23">
        <f>IF(AND(L24&lt;&gt;"",M24&lt;&gt;""),ROUND(L24*M24,2),"")</f>
      </c>
      <c r="O24" s="23">
        <f>IF(N24&lt;&gt;"",ROUND(N24/1.2,2),"")</f>
      </c>
      <c r="P24" s="19" t="s">
        <v>3</v>
      </c>
    </row>
    <row r="25" ht="20" customHeight="1" spans="1:16" x14ac:dyDescent="0.25">
      <c r="A25" s="10">
        <v>19</v>
      </c>
      <c r="B25" s="11" t="s">
        <v>3</v>
      </c>
      <c r="C25" s="12" t="s">
        <v>3</v>
      </c>
      <c r="D25" s="13">
        <f>IF($K$4&lt;&gt;"",$K$4,"")</f>
      </c>
      <c r="E25" s="12" t="s">
        <v>3</v>
      </c>
      <c r="F25" s="12" t="s">
        <v>3</v>
      </c>
      <c r="G25" s="12" t="s">
        <v>3</v>
      </c>
      <c r="H25" s="15">
        <f>IF(I24&lt;&gt;"",I24,"")</f>
      </c>
      <c r="I25" s="14" t="s">
        <v>3</v>
      </c>
      <c r="J25" s="14">
        <f>IF(AND(H25&lt;&gt;"",I25&lt;&gt;""),I25-H25,"")</f>
      </c>
      <c r="K25" s="15">
        <f>$E$5</f>
      </c>
      <c r="L25" s="16">
        <f>IF(AND(J25&lt;&gt;"",K25&lt;&gt;""),ROUND(J25*K25/100,2),"")</f>
      </c>
      <c r="M25" s="14" t="s">
        <v>3</v>
      </c>
      <c r="N25" s="16">
        <f>IF(AND(L25&lt;&gt;"",M25&lt;&gt;""),ROUND(L25*M25,2),"")</f>
      </c>
      <c r="O25" s="16">
        <f>IF(N25&lt;&gt;"",ROUND(N25/1.2,2),"")</f>
      </c>
      <c r="P25" s="12" t="s">
        <v>3</v>
      </c>
    </row>
    <row r="26" ht="20" customHeight="1" spans="1:16" x14ac:dyDescent="0.25">
      <c r="A26" s="17">
        <v>20</v>
      </c>
      <c r="B26" s="18" t="s">
        <v>3</v>
      </c>
      <c r="C26" s="19" t="s">
        <v>3</v>
      </c>
      <c r="D26" s="20">
        <f>IF($K$4&lt;&gt;"",$K$4,"")</f>
      </c>
      <c r="E26" s="19" t="s">
        <v>3</v>
      </c>
      <c r="F26" s="19" t="s">
        <v>3</v>
      </c>
      <c r="G26" s="19" t="s">
        <v>3</v>
      </c>
      <c r="H26" s="21">
        <f>IF(I25&lt;&gt;"",I25,"")</f>
      </c>
      <c r="I26" s="22" t="s">
        <v>3</v>
      </c>
      <c r="J26" s="22">
        <f>IF(AND(H26&lt;&gt;"",I26&lt;&gt;""),I26-H26,"")</f>
      </c>
      <c r="K26" s="21">
        <f>$E$5</f>
      </c>
      <c r="L26" s="23">
        <f>IF(AND(J26&lt;&gt;"",K26&lt;&gt;""),ROUND(J26*K26/100,2),"")</f>
      </c>
      <c r="M26" s="22" t="s">
        <v>3</v>
      </c>
      <c r="N26" s="23">
        <f>IF(AND(L26&lt;&gt;"",M26&lt;&gt;""),ROUND(L26*M26,2),"")</f>
      </c>
      <c r="O26" s="23">
        <f>IF(N26&lt;&gt;"",ROUND(N26/1.2,2),"")</f>
      </c>
      <c r="P26" s="19" t="s">
        <v>3</v>
      </c>
    </row>
    <row r="27" ht="20" customHeight="1" spans="1:16" x14ac:dyDescent="0.25">
      <c r="A27" s="10">
        <v>21</v>
      </c>
      <c r="B27" s="11" t="s">
        <v>3</v>
      </c>
      <c r="C27" s="12" t="s">
        <v>3</v>
      </c>
      <c r="D27" s="13">
        <f>IF($K$4&lt;&gt;"",$K$4,"")</f>
      </c>
      <c r="E27" s="12" t="s">
        <v>3</v>
      </c>
      <c r="F27" s="12" t="s">
        <v>3</v>
      </c>
      <c r="G27" s="12" t="s">
        <v>3</v>
      </c>
      <c r="H27" s="15">
        <f>IF(I26&lt;&gt;"",I26,"")</f>
      </c>
      <c r="I27" s="14" t="s">
        <v>3</v>
      </c>
      <c r="J27" s="14">
        <f>IF(AND(H27&lt;&gt;"",I27&lt;&gt;""),I27-H27,"")</f>
      </c>
      <c r="K27" s="15">
        <f>$E$5</f>
      </c>
      <c r="L27" s="16">
        <f>IF(AND(J27&lt;&gt;"",K27&lt;&gt;""),ROUND(J27*K27/100,2),"")</f>
      </c>
      <c r="M27" s="14" t="s">
        <v>3</v>
      </c>
      <c r="N27" s="16">
        <f>IF(AND(L27&lt;&gt;"",M27&lt;&gt;""),ROUND(L27*M27,2),"")</f>
      </c>
      <c r="O27" s="16">
        <f>IF(N27&lt;&gt;"",ROUND(N27/1.2,2),"")</f>
      </c>
      <c r="P27" s="12" t="s">
        <v>3</v>
      </c>
    </row>
    <row r="28" ht="20" customHeight="1" spans="1:16" x14ac:dyDescent="0.25">
      <c r="A28" s="17">
        <v>22</v>
      </c>
      <c r="B28" s="18" t="s">
        <v>3</v>
      </c>
      <c r="C28" s="19" t="s">
        <v>3</v>
      </c>
      <c r="D28" s="20">
        <f>IF($K$4&lt;&gt;"",$K$4,"")</f>
      </c>
      <c r="E28" s="19" t="s">
        <v>3</v>
      </c>
      <c r="F28" s="19" t="s">
        <v>3</v>
      </c>
      <c r="G28" s="19" t="s">
        <v>3</v>
      </c>
      <c r="H28" s="21">
        <f>IF(I27&lt;&gt;"",I27,"")</f>
      </c>
      <c r="I28" s="22" t="s">
        <v>3</v>
      </c>
      <c r="J28" s="22">
        <f>IF(AND(H28&lt;&gt;"",I28&lt;&gt;""),I28-H28,"")</f>
      </c>
      <c r="K28" s="21">
        <f>$E$5</f>
      </c>
      <c r="L28" s="23">
        <f>IF(AND(J28&lt;&gt;"",K28&lt;&gt;""),ROUND(J28*K28/100,2),"")</f>
      </c>
      <c r="M28" s="22" t="s">
        <v>3</v>
      </c>
      <c r="N28" s="23">
        <f>IF(AND(L28&lt;&gt;"",M28&lt;&gt;""),ROUND(L28*M28,2),"")</f>
      </c>
      <c r="O28" s="23">
        <f>IF(N28&lt;&gt;"",ROUND(N28/1.2,2),"")</f>
      </c>
      <c r="P28" s="19" t="s">
        <v>3</v>
      </c>
    </row>
    <row r="29" ht="20" customHeight="1" spans="1:16" x14ac:dyDescent="0.25">
      <c r="A29" s="10">
        <v>23</v>
      </c>
      <c r="B29" s="11" t="s">
        <v>3</v>
      </c>
      <c r="C29" s="12" t="s">
        <v>3</v>
      </c>
      <c r="D29" s="13">
        <f>IF($K$4&lt;&gt;"",$K$4,"")</f>
      </c>
      <c r="E29" s="12" t="s">
        <v>3</v>
      </c>
      <c r="F29" s="12" t="s">
        <v>3</v>
      </c>
      <c r="G29" s="12" t="s">
        <v>3</v>
      </c>
      <c r="H29" s="15">
        <f>IF(I28&lt;&gt;"",I28,"")</f>
      </c>
      <c r="I29" s="14" t="s">
        <v>3</v>
      </c>
      <c r="J29" s="14">
        <f>IF(AND(H29&lt;&gt;"",I29&lt;&gt;""),I29-H29,"")</f>
      </c>
      <c r="K29" s="15">
        <f>$E$5</f>
      </c>
      <c r="L29" s="16">
        <f>IF(AND(J29&lt;&gt;"",K29&lt;&gt;""),ROUND(J29*K29/100,2),"")</f>
      </c>
      <c r="M29" s="14" t="s">
        <v>3</v>
      </c>
      <c r="N29" s="16">
        <f>IF(AND(L29&lt;&gt;"",M29&lt;&gt;""),ROUND(L29*M29,2),"")</f>
      </c>
      <c r="O29" s="16">
        <f>IF(N29&lt;&gt;"",ROUND(N29/1.2,2),"")</f>
      </c>
      <c r="P29" s="12" t="s">
        <v>3</v>
      </c>
    </row>
    <row r="30" ht="20" customHeight="1" spans="1:16" x14ac:dyDescent="0.25">
      <c r="A30" s="17">
        <v>24</v>
      </c>
      <c r="B30" s="18" t="s">
        <v>3</v>
      </c>
      <c r="C30" s="19" t="s">
        <v>3</v>
      </c>
      <c r="D30" s="20">
        <f>IF($K$4&lt;&gt;"",$K$4,"")</f>
      </c>
      <c r="E30" s="19" t="s">
        <v>3</v>
      </c>
      <c r="F30" s="19" t="s">
        <v>3</v>
      </c>
      <c r="G30" s="19" t="s">
        <v>3</v>
      </c>
      <c r="H30" s="21">
        <f>IF(I29&lt;&gt;"",I29,"")</f>
      </c>
      <c r="I30" s="22" t="s">
        <v>3</v>
      </c>
      <c r="J30" s="22">
        <f>IF(AND(H30&lt;&gt;"",I30&lt;&gt;""),I30-H30,"")</f>
      </c>
      <c r="K30" s="21">
        <f>$E$5</f>
      </c>
      <c r="L30" s="23">
        <f>IF(AND(J30&lt;&gt;"",K30&lt;&gt;""),ROUND(J30*K30/100,2),"")</f>
      </c>
      <c r="M30" s="22" t="s">
        <v>3</v>
      </c>
      <c r="N30" s="23">
        <f>IF(AND(L30&lt;&gt;"",M30&lt;&gt;""),ROUND(L30*M30,2),"")</f>
      </c>
      <c r="O30" s="23">
        <f>IF(N30&lt;&gt;"",ROUND(N30/1.2,2),"")</f>
      </c>
      <c r="P30" s="19" t="s">
        <v>3</v>
      </c>
    </row>
    <row r="31" ht="20" customHeight="1" spans="1:16" x14ac:dyDescent="0.25">
      <c r="A31" s="10">
        <v>25</v>
      </c>
      <c r="B31" s="11" t="s">
        <v>3</v>
      </c>
      <c r="C31" s="12" t="s">
        <v>3</v>
      </c>
      <c r="D31" s="13">
        <f>IF($K$4&lt;&gt;"",$K$4,"")</f>
      </c>
      <c r="E31" s="12" t="s">
        <v>3</v>
      </c>
      <c r="F31" s="12" t="s">
        <v>3</v>
      </c>
      <c r="G31" s="12" t="s">
        <v>3</v>
      </c>
      <c r="H31" s="15">
        <f>IF(I30&lt;&gt;"",I30,"")</f>
      </c>
      <c r="I31" s="14" t="s">
        <v>3</v>
      </c>
      <c r="J31" s="14">
        <f>IF(AND(H31&lt;&gt;"",I31&lt;&gt;""),I31-H31,"")</f>
      </c>
      <c r="K31" s="15">
        <f>$E$5</f>
      </c>
      <c r="L31" s="16">
        <f>IF(AND(J31&lt;&gt;"",K31&lt;&gt;""),ROUND(J31*K31/100,2),"")</f>
      </c>
      <c r="M31" s="14" t="s">
        <v>3</v>
      </c>
      <c r="N31" s="16">
        <f>IF(AND(L31&lt;&gt;"",M31&lt;&gt;""),ROUND(L31*M31,2),"")</f>
      </c>
      <c r="O31" s="16">
        <f>IF(N31&lt;&gt;"",ROUND(N31/1.2,2),"")</f>
      </c>
      <c r="P31" s="12" t="s">
        <v>3</v>
      </c>
    </row>
    <row r="32" ht="24" customHeight="1" spans="1:16" x14ac:dyDescent="0.25">
      <c r="A32" s="24" t="s">
        <v>24</v>
      </c>
      <c r="B32" s="24"/>
      <c r="C32" s="24"/>
      <c r="D32" s="24"/>
      <c r="E32" s="24"/>
      <c r="F32" s="24"/>
      <c r="G32" s="24"/>
      <c r="H32" s="24"/>
      <c r="I32" s="24"/>
      <c r="J32" s="24">
        <f>SUM(J7:J31)</f>
      </c>
      <c r="K32" s="24" t="s">
        <v>3</v>
      </c>
      <c r="L32" s="24">
        <f>SUM(L7:L31)</f>
      </c>
      <c r="M32" s="24" t="s">
        <v>3</v>
      </c>
      <c r="N32" s="24">
        <f>SUM(N7:N31)</f>
      </c>
      <c r="O32" s="24">
        <f>SUM(O7:O31)</f>
      </c>
      <c r="P32" s="24" t="s">
        <v>3</v>
      </c>
    </row>
    <row r="34" ht="18" customHeight="1" spans="1:16" x14ac:dyDescent="0.25">
      <c r="A34" s="25" t="s">
        <v>25</v>
      </c>
      <c r="B34" s="25"/>
      <c r="C34" s="25"/>
      <c r="D34" t="s">
        <v>3</v>
      </c>
      <c r="E34" t="s">
        <v>3</v>
      </c>
      <c r="F34" t="s">
        <v>3</v>
      </c>
      <c r="G34" s="25" t="s">
        <v>26</v>
      </c>
      <c r="H34" s="25"/>
      <c r="I34" s="25"/>
      <c r="J34" s="25"/>
      <c r="K34" s="25"/>
      <c r="L34" s="25"/>
      <c r="M34" s="25"/>
      <c r="N34" s="25"/>
      <c r="O34" s="25"/>
      <c r="P34" s="25"/>
    </row>
    <row r="35" ht="20" customHeight="1" spans="1:16" x14ac:dyDescent="0.25">
      <c r="A35" s="26"/>
      <c r="B35" s="26"/>
      <c r="C35" s="26"/>
      <c r="D35" s="26"/>
      <c r="E35" s="26"/>
      <c r="G35" s="26"/>
      <c r="H35" s="26"/>
      <c r="I35" s="26"/>
      <c r="J35" s="26"/>
      <c r="K35" s="26"/>
      <c r="L35" s="26"/>
      <c r="M35" s="26"/>
      <c r="N35" s="26"/>
      <c r="O35" s="26"/>
      <c r="P35" s="26"/>
    </row>
    <row r="37" spans="1:16" x14ac:dyDescent="0.25">
      <c r="A37" s="27" t="s">
        <v>27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</sheetData>
  <mergeCells count="18">
    <mergeCell ref="A1:P1"/>
    <mergeCell ref="A2:P2"/>
    <mergeCell ref="A4:B4"/>
    <mergeCell ref="C4:D4"/>
    <mergeCell ref="E4:F4"/>
    <mergeCell ref="G4:H4"/>
    <mergeCell ref="I4:J4"/>
    <mergeCell ref="K4:L4"/>
    <mergeCell ref="M4:P4"/>
    <mergeCell ref="A5:D5"/>
    <mergeCell ref="E5:F5"/>
    <mergeCell ref="G5:P5"/>
    <mergeCell ref="A32:I32"/>
    <mergeCell ref="A34:C34"/>
    <mergeCell ref="G34:P34"/>
    <mergeCell ref="A35:E35"/>
    <mergeCell ref="G35:P35"/>
    <mergeCell ref="A37:P37"/>
  </mergeCells>
  <pageMargins left="0.7" right="0.7" top="0.75" bottom="0.75" header="0.3" footer="0.3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workbookViewId="0">
      <pane ySplit="6" topLeftCell="A7" activePane="bottomLeft" state="frozen"/>
      <selection pane="bottomLeft" activeCell="B7" sqref="B7"/>
    </sheetView>
  </sheetViews>
  <sheetFormatPr defaultRowHeight="15" outlineLevelRow="0" outlineLevelCol="0" x14ac:dyDescent="55"/>
  <cols>
    <col min="1" max="1" width="5" customWidth="1"/>
    <col min="2" max="2" width="14" customWidth="1"/>
    <col min="3" max="3" width="16" customWidth="1"/>
    <col min="4" max="4" width="22" customWidth="1"/>
    <col min="5" max="5" width="13" customWidth="1"/>
    <col min="6" max="7" width="16" customWidth="1"/>
    <col min="8" max="9" width="15" customWidth="1"/>
    <col min="10" max="10" width="18" customWidth="1"/>
    <col min="11" max="11" width="22" customWidth="1"/>
  </cols>
  <sheetData>
    <row r="1" ht="36" customHeight="1" spans="1:11" x14ac:dyDescent="0.25">
      <c r="A1" s="1" t="s">
        <v>28</v>
      </c>
      <c r="B1"/>
      <c r="C1"/>
      <c r="D1"/>
      <c r="E1"/>
      <c r="F1"/>
      <c r="G1"/>
      <c r="H1"/>
      <c r="I1"/>
      <c r="J1"/>
      <c r="K1"/>
    </row>
    <row r="2" ht="18" customHeight="1" spans="1:11" x14ac:dyDescent="0.25">
      <c r="A2" s="2" t="s">
        <v>1</v>
      </c>
      <c r="B2"/>
      <c r="C2"/>
      <c r="D2"/>
      <c r="E2"/>
      <c r="F2"/>
      <c r="G2"/>
      <c r="H2"/>
      <c r="I2"/>
      <c r="J2"/>
      <c r="K2"/>
    </row>
    <row r="4" ht="22" customHeight="1" spans="1:11" x14ac:dyDescent="0.25">
      <c r="A4" s="3" t="s">
        <v>4</v>
      </c>
      <c r="B4"/>
      <c r="C4" s="28">
        <f>'Пътни листове'!G4</f>
      </c>
      <c r="D4" s="28"/>
      <c r="E4" t="s">
        <v>3</v>
      </c>
      <c r="F4"/>
      <c r="G4"/>
      <c r="H4"/>
      <c r="I4"/>
      <c r="J4"/>
      <c r="K4"/>
    </row>
    <row r="6" ht="36" customHeight="1" spans="1:11" x14ac:dyDescent="0.25">
      <c r="A6" s="9" t="s">
        <v>8</v>
      </c>
      <c r="B6" s="9" t="s">
        <v>9</v>
      </c>
      <c r="C6" s="9" t="s">
        <v>11</v>
      </c>
      <c r="D6" s="9" t="s">
        <v>10</v>
      </c>
      <c r="E6" s="9" t="s">
        <v>29</v>
      </c>
      <c r="F6" s="9" t="s">
        <v>30</v>
      </c>
      <c r="G6" s="9" t="s">
        <v>31</v>
      </c>
      <c r="H6" s="9" t="s">
        <v>32</v>
      </c>
      <c r="I6" s="9" t="s">
        <v>33</v>
      </c>
      <c r="J6" s="9" t="s">
        <v>34</v>
      </c>
      <c r="K6" s="9" t="s">
        <v>23</v>
      </c>
    </row>
    <row r="7" ht="20" customHeight="1" spans="1:11" x14ac:dyDescent="0.25">
      <c r="A7" s="10">
        <v>1</v>
      </c>
      <c r="B7" s="11" t="s">
        <v>3</v>
      </c>
      <c r="C7" s="13">
        <f>IF('Пътни листове'!$K$4&lt;&gt;"", 'Пътни листове'!$K$4,"")</f>
      </c>
      <c r="D7" s="12" t="s">
        <v>3</v>
      </c>
      <c r="E7" s="14" t="s">
        <v>3</v>
      </c>
      <c r="F7" s="14" t="s">
        <v>3</v>
      </c>
      <c r="G7" s="16">
        <f>IF(F7&lt;&gt;"",ROUND(F7/1.2,3),"")</f>
      </c>
      <c r="H7" s="16">
        <f>IF(AND(E7&lt;&gt;"",F7&lt;&gt;""),ROUND(E7*F7,2),"")</f>
      </c>
      <c r="I7" s="16">
        <f>IF(H7&lt;&gt;"",ROUND(H7/1.2,2),"")</f>
      </c>
      <c r="J7" s="12" t="s">
        <v>3</v>
      </c>
      <c r="K7" s="12" t="s">
        <v>3</v>
      </c>
    </row>
    <row r="8" ht="20" customHeight="1" spans="1:11" x14ac:dyDescent="0.25">
      <c r="A8" s="17">
        <v>2</v>
      </c>
      <c r="B8" s="18" t="s">
        <v>3</v>
      </c>
      <c r="C8" s="20">
        <f>IF('Пътни листове'!$K$4&lt;&gt;"", 'Пътни листове'!$K$4,"")</f>
      </c>
      <c r="D8" s="19" t="s">
        <v>3</v>
      </c>
      <c r="E8" s="22" t="s">
        <v>3</v>
      </c>
      <c r="F8" s="22" t="s">
        <v>3</v>
      </c>
      <c r="G8" s="23">
        <f>IF(F8&lt;&gt;"",ROUND(F8/1.2,3),"")</f>
      </c>
      <c r="H8" s="23">
        <f>IF(AND(E8&lt;&gt;"",F8&lt;&gt;""),ROUND(E8*F8,2),"")</f>
      </c>
      <c r="I8" s="23">
        <f>IF(H8&lt;&gt;"",ROUND(H8/1.2,2),"")</f>
      </c>
      <c r="J8" s="19" t="s">
        <v>3</v>
      </c>
      <c r="K8" s="19" t="s">
        <v>3</v>
      </c>
    </row>
    <row r="9" ht="20" customHeight="1" spans="1:11" x14ac:dyDescent="0.25">
      <c r="A9" s="10">
        <v>3</v>
      </c>
      <c r="B9" s="11" t="s">
        <v>3</v>
      </c>
      <c r="C9" s="13">
        <f>IF('Пътни листове'!$K$4&lt;&gt;"", 'Пътни листове'!$K$4,"")</f>
      </c>
      <c r="D9" s="12" t="s">
        <v>3</v>
      </c>
      <c r="E9" s="14" t="s">
        <v>3</v>
      </c>
      <c r="F9" s="14" t="s">
        <v>3</v>
      </c>
      <c r="G9" s="16">
        <f>IF(F9&lt;&gt;"",ROUND(F9/1.2,3),"")</f>
      </c>
      <c r="H9" s="16">
        <f>IF(AND(E9&lt;&gt;"",F9&lt;&gt;""),ROUND(E9*F9,2),"")</f>
      </c>
      <c r="I9" s="16">
        <f>IF(H9&lt;&gt;"",ROUND(H9/1.2,2),"")</f>
      </c>
      <c r="J9" s="12" t="s">
        <v>3</v>
      </c>
      <c r="K9" s="12" t="s">
        <v>3</v>
      </c>
    </row>
    <row r="10" ht="20" customHeight="1" spans="1:11" x14ac:dyDescent="0.25">
      <c r="A10" s="17">
        <v>4</v>
      </c>
      <c r="B10" s="18" t="s">
        <v>3</v>
      </c>
      <c r="C10" s="20">
        <f>IF('Пътни листове'!$K$4&lt;&gt;"", 'Пътни листове'!$K$4,"")</f>
      </c>
      <c r="D10" s="19" t="s">
        <v>3</v>
      </c>
      <c r="E10" s="22" t="s">
        <v>3</v>
      </c>
      <c r="F10" s="22" t="s">
        <v>3</v>
      </c>
      <c r="G10" s="23">
        <f>IF(F10&lt;&gt;"",ROUND(F10/1.2,3),"")</f>
      </c>
      <c r="H10" s="23">
        <f>IF(AND(E10&lt;&gt;"",F10&lt;&gt;""),ROUND(E10*F10,2),"")</f>
      </c>
      <c r="I10" s="23">
        <f>IF(H10&lt;&gt;"",ROUND(H10/1.2,2),"")</f>
      </c>
      <c r="J10" s="19" t="s">
        <v>3</v>
      </c>
      <c r="K10" s="19" t="s">
        <v>3</v>
      </c>
    </row>
    <row r="11" ht="20" customHeight="1" spans="1:11" x14ac:dyDescent="0.25">
      <c r="A11" s="10">
        <v>5</v>
      </c>
      <c r="B11" s="11" t="s">
        <v>3</v>
      </c>
      <c r="C11" s="13">
        <f>IF('Пътни листове'!$K$4&lt;&gt;"", 'Пътни листове'!$K$4,"")</f>
      </c>
      <c r="D11" s="12" t="s">
        <v>3</v>
      </c>
      <c r="E11" s="14" t="s">
        <v>3</v>
      </c>
      <c r="F11" s="14" t="s">
        <v>3</v>
      </c>
      <c r="G11" s="16">
        <f>IF(F11&lt;&gt;"",ROUND(F11/1.2,3),"")</f>
      </c>
      <c r="H11" s="16">
        <f>IF(AND(E11&lt;&gt;"",F11&lt;&gt;""),ROUND(E11*F11,2),"")</f>
      </c>
      <c r="I11" s="16">
        <f>IF(H11&lt;&gt;"",ROUND(H11/1.2,2),"")</f>
      </c>
      <c r="J11" s="12" t="s">
        <v>3</v>
      </c>
      <c r="K11" s="12" t="s">
        <v>3</v>
      </c>
    </row>
    <row r="12" ht="20" customHeight="1" spans="1:11" x14ac:dyDescent="0.25">
      <c r="A12" s="17">
        <v>6</v>
      </c>
      <c r="B12" s="18" t="s">
        <v>3</v>
      </c>
      <c r="C12" s="20">
        <f>IF('Пътни листове'!$K$4&lt;&gt;"", 'Пътни листове'!$K$4,"")</f>
      </c>
      <c r="D12" s="19" t="s">
        <v>3</v>
      </c>
      <c r="E12" s="22" t="s">
        <v>3</v>
      </c>
      <c r="F12" s="22" t="s">
        <v>3</v>
      </c>
      <c r="G12" s="23">
        <f>IF(F12&lt;&gt;"",ROUND(F12/1.2,3),"")</f>
      </c>
      <c r="H12" s="23">
        <f>IF(AND(E12&lt;&gt;"",F12&lt;&gt;""),ROUND(E12*F12,2),"")</f>
      </c>
      <c r="I12" s="23">
        <f>IF(H12&lt;&gt;"",ROUND(H12/1.2,2),"")</f>
      </c>
      <c r="J12" s="19" t="s">
        <v>3</v>
      </c>
      <c r="K12" s="19" t="s">
        <v>3</v>
      </c>
    </row>
    <row r="13" ht="20" customHeight="1" spans="1:11" x14ac:dyDescent="0.25">
      <c r="A13" s="10">
        <v>7</v>
      </c>
      <c r="B13" s="11" t="s">
        <v>3</v>
      </c>
      <c r="C13" s="13">
        <f>IF('Пътни листове'!$K$4&lt;&gt;"", 'Пътни листове'!$K$4,"")</f>
      </c>
      <c r="D13" s="12" t="s">
        <v>3</v>
      </c>
      <c r="E13" s="14" t="s">
        <v>3</v>
      </c>
      <c r="F13" s="14" t="s">
        <v>3</v>
      </c>
      <c r="G13" s="16">
        <f>IF(F13&lt;&gt;"",ROUND(F13/1.2,3),"")</f>
      </c>
      <c r="H13" s="16">
        <f>IF(AND(E13&lt;&gt;"",F13&lt;&gt;""),ROUND(E13*F13,2),"")</f>
      </c>
      <c r="I13" s="16">
        <f>IF(H13&lt;&gt;"",ROUND(H13/1.2,2),"")</f>
      </c>
      <c r="J13" s="12" t="s">
        <v>3</v>
      </c>
      <c r="K13" s="12" t="s">
        <v>3</v>
      </c>
    </row>
    <row r="14" ht="20" customHeight="1" spans="1:11" x14ac:dyDescent="0.25">
      <c r="A14" s="17">
        <v>8</v>
      </c>
      <c r="B14" s="18" t="s">
        <v>3</v>
      </c>
      <c r="C14" s="20">
        <f>IF('Пътни листове'!$K$4&lt;&gt;"", 'Пътни листове'!$K$4,"")</f>
      </c>
      <c r="D14" s="19" t="s">
        <v>3</v>
      </c>
      <c r="E14" s="22" t="s">
        <v>3</v>
      </c>
      <c r="F14" s="22" t="s">
        <v>3</v>
      </c>
      <c r="G14" s="23">
        <f>IF(F14&lt;&gt;"",ROUND(F14/1.2,3),"")</f>
      </c>
      <c r="H14" s="23">
        <f>IF(AND(E14&lt;&gt;"",F14&lt;&gt;""),ROUND(E14*F14,2),"")</f>
      </c>
      <c r="I14" s="23">
        <f>IF(H14&lt;&gt;"",ROUND(H14/1.2,2),"")</f>
      </c>
      <c r="J14" s="19" t="s">
        <v>3</v>
      </c>
      <c r="K14" s="19" t="s">
        <v>3</v>
      </c>
    </row>
    <row r="15" ht="20" customHeight="1" spans="1:11" x14ac:dyDescent="0.25">
      <c r="A15" s="10">
        <v>9</v>
      </c>
      <c r="B15" s="11" t="s">
        <v>3</v>
      </c>
      <c r="C15" s="13">
        <f>IF('Пътни листове'!$K$4&lt;&gt;"", 'Пътни листове'!$K$4,"")</f>
      </c>
      <c r="D15" s="12" t="s">
        <v>3</v>
      </c>
      <c r="E15" s="14" t="s">
        <v>3</v>
      </c>
      <c r="F15" s="14" t="s">
        <v>3</v>
      </c>
      <c r="G15" s="16">
        <f>IF(F15&lt;&gt;"",ROUND(F15/1.2,3),"")</f>
      </c>
      <c r="H15" s="16">
        <f>IF(AND(E15&lt;&gt;"",F15&lt;&gt;""),ROUND(E15*F15,2),"")</f>
      </c>
      <c r="I15" s="16">
        <f>IF(H15&lt;&gt;"",ROUND(H15/1.2,2),"")</f>
      </c>
      <c r="J15" s="12" t="s">
        <v>3</v>
      </c>
      <c r="K15" s="12" t="s">
        <v>3</v>
      </c>
    </row>
    <row r="16" ht="20" customHeight="1" spans="1:11" x14ac:dyDescent="0.25">
      <c r="A16" s="17">
        <v>10</v>
      </c>
      <c r="B16" s="18" t="s">
        <v>3</v>
      </c>
      <c r="C16" s="20">
        <f>IF('Пътни листове'!$K$4&lt;&gt;"", 'Пътни листове'!$K$4,"")</f>
      </c>
      <c r="D16" s="19" t="s">
        <v>3</v>
      </c>
      <c r="E16" s="22" t="s">
        <v>3</v>
      </c>
      <c r="F16" s="22" t="s">
        <v>3</v>
      </c>
      <c r="G16" s="23">
        <f>IF(F16&lt;&gt;"",ROUND(F16/1.2,3),"")</f>
      </c>
      <c r="H16" s="23">
        <f>IF(AND(E16&lt;&gt;"",F16&lt;&gt;""),ROUND(E16*F16,2),"")</f>
      </c>
      <c r="I16" s="23">
        <f>IF(H16&lt;&gt;"",ROUND(H16/1.2,2),"")</f>
      </c>
      <c r="J16" s="19" t="s">
        <v>3</v>
      </c>
      <c r="K16" s="19" t="s">
        <v>3</v>
      </c>
    </row>
    <row r="17" ht="20" customHeight="1" spans="1:11" x14ac:dyDescent="0.25">
      <c r="A17" s="10">
        <v>11</v>
      </c>
      <c r="B17" s="11" t="s">
        <v>3</v>
      </c>
      <c r="C17" s="13">
        <f>IF('Пътни листове'!$K$4&lt;&gt;"", 'Пътни листове'!$K$4,"")</f>
      </c>
      <c r="D17" s="12" t="s">
        <v>3</v>
      </c>
      <c r="E17" s="14" t="s">
        <v>3</v>
      </c>
      <c r="F17" s="14" t="s">
        <v>3</v>
      </c>
      <c r="G17" s="16">
        <f>IF(F17&lt;&gt;"",ROUND(F17/1.2,3),"")</f>
      </c>
      <c r="H17" s="16">
        <f>IF(AND(E17&lt;&gt;"",F17&lt;&gt;""),ROUND(E17*F17,2),"")</f>
      </c>
      <c r="I17" s="16">
        <f>IF(H17&lt;&gt;"",ROUND(H17/1.2,2),"")</f>
      </c>
      <c r="J17" s="12" t="s">
        <v>3</v>
      </c>
      <c r="K17" s="12" t="s">
        <v>3</v>
      </c>
    </row>
    <row r="18" ht="20" customHeight="1" spans="1:11" x14ac:dyDescent="0.25">
      <c r="A18" s="17">
        <v>12</v>
      </c>
      <c r="B18" s="18" t="s">
        <v>3</v>
      </c>
      <c r="C18" s="20">
        <f>IF('Пътни листове'!$K$4&lt;&gt;"", 'Пътни листове'!$K$4,"")</f>
      </c>
      <c r="D18" s="19" t="s">
        <v>3</v>
      </c>
      <c r="E18" s="22" t="s">
        <v>3</v>
      </c>
      <c r="F18" s="22" t="s">
        <v>3</v>
      </c>
      <c r="G18" s="23">
        <f>IF(F18&lt;&gt;"",ROUND(F18/1.2,3),"")</f>
      </c>
      <c r="H18" s="23">
        <f>IF(AND(E18&lt;&gt;"",F18&lt;&gt;""),ROUND(E18*F18,2),"")</f>
      </c>
      <c r="I18" s="23">
        <f>IF(H18&lt;&gt;"",ROUND(H18/1.2,2),"")</f>
      </c>
      <c r="J18" s="19" t="s">
        <v>3</v>
      </c>
      <c r="K18" s="19" t="s">
        <v>3</v>
      </c>
    </row>
    <row r="19" ht="20" customHeight="1" spans="1:11" x14ac:dyDescent="0.25">
      <c r="A19" s="10">
        <v>13</v>
      </c>
      <c r="B19" s="11" t="s">
        <v>3</v>
      </c>
      <c r="C19" s="13">
        <f>IF('Пътни листове'!$K$4&lt;&gt;"", 'Пътни листове'!$K$4,"")</f>
      </c>
      <c r="D19" s="12" t="s">
        <v>3</v>
      </c>
      <c r="E19" s="14" t="s">
        <v>3</v>
      </c>
      <c r="F19" s="14" t="s">
        <v>3</v>
      </c>
      <c r="G19" s="16">
        <f>IF(F19&lt;&gt;"",ROUND(F19/1.2,3),"")</f>
      </c>
      <c r="H19" s="16">
        <f>IF(AND(E19&lt;&gt;"",F19&lt;&gt;""),ROUND(E19*F19,2),"")</f>
      </c>
      <c r="I19" s="16">
        <f>IF(H19&lt;&gt;"",ROUND(H19/1.2,2),"")</f>
      </c>
      <c r="J19" s="12" t="s">
        <v>3</v>
      </c>
      <c r="K19" s="12" t="s">
        <v>3</v>
      </c>
    </row>
    <row r="20" ht="20" customHeight="1" spans="1:11" x14ac:dyDescent="0.25">
      <c r="A20" s="17">
        <v>14</v>
      </c>
      <c r="B20" s="18" t="s">
        <v>3</v>
      </c>
      <c r="C20" s="20">
        <f>IF('Пътни листове'!$K$4&lt;&gt;"", 'Пътни листове'!$K$4,"")</f>
      </c>
      <c r="D20" s="19" t="s">
        <v>3</v>
      </c>
      <c r="E20" s="22" t="s">
        <v>3</v>
      </c>
      <c r="F20" s="22" t="s">
        <v>3</v>
      </c>
      <c r="G20" s="23">
        <f>IF(F20&lt;&gt;"",ROUND(F20/1.2,3),"")</f>
      </c>
      <c r="H20" s="23">
        <f>IF(AND(E20&lt;&gt;"",F20&lt;&gt;""),ROUND(E20*F20,2),"")</f>
      </c>
      <c r="I20" s="23">
        <f>IF(H20&lt;&gt;"",ROUND(H20/1.2,2),"")</f>
      </c>
      <c r="J20" s="19" t="s">
        <v>3</v>
      </c>
      <c r="K20" s="19" t="s">
        <v>3</v>
      </c>
    </row>
    <row r="21" ht="20" customHeight="1" spans="1:11" x14ac:dyDescent="0.25">
      <c r="A21" s="10">
        <v>15</v>
      </c>
      <c r="B21" s="11" t="s">
        <v>3</v>
      </c>
      <c r="C21" s="13">
        <f>IF('Пътни листове'!$K$4&lt;&gt;"", 'Пътни листове'!$K$4,"")</f>
      </c>
      <c r="D21" s="12" t="s">
        <v>3</v>
      </c>
      <c r="E21" s="14" t="s">
        <v>3</v>
      </c>
      <c r="F21" s="14" t="s">
        <v>3</v>
      </c>
      <c r="G21" s="16">
        <f>IF(F21&lt;&gt;"",ROUND(F21/1.2,3),"")</f>
      </c>
      <c r="H21" s="16">
        <f>IF(AND(E21&lt;&gt;"",F21&lt;&gt;""),ROUND(E21*F21,2),"")</f>
      </c>
      <c r="I21" s="16">
        <f>IF(H21&lt;&gt;"",ROUND(H21/1.2,2),"")</f>
      </c>
      <c r="J21" s="12" t="s">
        <v>3</v>
      </c>
      <c r="K21" s="12" t="s">
        <v>3</v>
      </c>
    </row>
    <row r="22" ht="20" customHeight="1" spans="1:11" x14ac:dyDescent="0.25">
      <c r="A22" s="17">
        <v>16</v>
      </c>
      <c r="B22" s="18" t="s">
        <v>3</v>
      </c>
      <c r="C22" s="20">
        <f>IF('Пътни листове'!$K$4&lt;&gt;"", 'Пътни листове'!$K$4,"")</f>
      </c>
      <c r="D22" s="19" t="s">
        <v>3</v>
      </c>
      <c r="E22" s="22" t="s">
        <v>3</v>
      </c>
      <c r="F22" s="22" t="s">
        <v>3</v>
      </c>
      <c r="G22" s="23">
        <f>IF(F22&lt;&gt;"",ROUND(F22/1.2,3),"")</f>
      </c>
      <c r="H22" s="23">
        <f>IF(AND(E22&lt;&gt;"",F22&lt;&gt;""),ROUND(E22*F22,2),"")</f>
      </c>
      <c r="I22" s="23">
        <f>IF(H22&lt;&gt;"",ROUND(H22/1.2,2),"")</f>
      </c>
      <c r="J22" s="19" t="s">
        <v>3</v>
      </c>
      <c r="K22" s="19" t="s">
        <v>3</v>
      </c>
    </row>
    <row r="23" ht="20" customHeight="1" spans="1:11" x14ac:dyDescent="0.25">
      <c r="A23" s="10">
        <v>17</v>
      </c>
      <c r="B23" s="11" t="s">
        <v>3</v>
      </c>
      <c r="C23" s="13">
        <f>IF('Пътни листове'!$K$4&lt;&gt;"", 'Пътни листове'!$K$4,"")</f>
      </c>
      <c r="D23" s="12" t="s">
        <v>3</v>
      </c>
      <c r="E23" s="14" t="s">
        <v>3</v>
      </c>
      <c r="F23" s="14" t="s">
        <v>3</v>
      </c>
      <c r="G23" s="16">
        <f>IF(F23&lt;&gt;"",ROUND(F23/1.2,3),"")</f>
      </c>
      <c r="H23" s="16">
        <f>IF(AND(E23&lt;&gt;"",F23&lt;&gt;""),ROUND(E23*F23,2),"")</f>
      </c>
      <c r="I23" s="16">
        <f>IF(H23&lt;&gt;"",ROUND(H23/1.2,2),"")</f>
      </c>
      <c r="J23" s="12" t="s">
        <v>3</v>
      </c>
      <c r="K23" s="12" t="s">
        <v>3</v>
      </c>
    </row>
    <row r="24" ht="20" customHeight="1" spans="1:11" x14ac:dyDescent="0.25">
      <c r="A24" s="17">
        <v>18</v>
      </c>
      <c r="B24" s="18" t="s">
        <v>3</v>
      </c>
      <c r="C24" s="20">
        <f>IF('Пътни листове'!$K$4&lt;&gt;"", 'Пътни листове'!$K$4,"")</f>
      </c>
      <c r="D24" s="19" t="s">
        <v>3</v>
      </c>
      <c r="E24" s="22" t="s">
        <v>3</v>
      </c>
      <c r="F24" s="22" t="s">
        <v>3</v>
      </c>
      <c r="G24" s="23">
        <f>IF(F24&lt;&gt;"",ROUND(F24/1.2,3),"")</f>
      </c>
      <c r="H24" s="23">
        <f>IF(AND(E24&lt;&gt;"",F24&lt;&gt;""),ROUND(E24*F24,2),"")</f>
      </c>
      <c r="I24" s="23">
        <f>IF(H24&lt;&gt;"",ROUND(H24/1.2,2),"")</f>
      </c>
      <c r="J24" s="19" t="s">
        <v>3</v>
      </c>
      <c r="K24" s="19" t="s">
        <v>3</v>
      </c>
    </row>
    <row r="25" ht="20" customHeight="1" spans="1:11" x14ac:dyDescent="0.25">
      <c r="A25" s="10">
        <v>19</v>
      </c>
      <c r="B25" s="11" t="s">
        <v>3</v>
      </c>
      <c r="C25" s="13">
        <f>IF('Пътни листове'!$K$4&lt;&gt;"", 'Пътни листове'!$K$4,"")</f>
      </c>
      <c r="D25" s="12" t="s">
        <v>3</v>
      </c>
      <c r="E25" s="14" t="s">
        <v>3</v>
      </c>
      <c r="F25" s="14" t="s">
        <v>3</v>
      </c>
      <c r="G25" s="16">
        <f>IF(F25&lt;&gt;"",ROUND(F25/1.2,3),"")</f>
      </c>
      <c r="H25" s="16">
        <f>IF(AND(E25&lt;&gt;"",F25&lt;&gt;""),ROUND(E25*F25,2),"")</f>
      </c>
      <c r="I25" s="16">
        <f>IF(H25&lt;&gt;"",ROUND(H25/1.2,2),"")</f>
      </c>
      <c r="J25" s="12" t="s">
        <v>3</v>
      </c>
      <c r="K25" s="12" t="s">
        <v>3</v>
      </c>
    </row>
    <row r="26" ht="20" customHeight="1" spans="1:11" x14ac:dyDescent="0.25">
      <c r="A26" s="17">
        <v>20</v>
      </c>
      <c r="B26" s="18" t="s">
        <v>3</v>
      </c>
      <c r="C26" s="20">
        <f>IF('Пътни листове'!$K$4&lt;&gt;"", 'Пътни листове'!$K$4,"")</f>
      </c>
      <c r="D26" s="19" t="s">
        <v>3</v>
      </c>
      <c r="E26" s="22" t="s">
        <v>3</v>
      </c>
      <c r="F26" s="22" t="s">
        <v>3</v>
      </c>
      <c r="G26" s="23">
        <f>IF(F26&lt;&gt;"",ROUND(F26/1.2,3),"")</f>
      </c>
      <c r="H26" s="23">
        <f>IF(AND(E26&lt;&gt;"",F26&lt;&gt;""),ROUND(E26*F26,2),"")</f>
      </c>
      <c r="I26" s="23">
        <f>IF(H26&lt;&gt;"",ROUND(H26/1.2,2),"")</f>
      </c>
      <c r="J26" s="19" t="s">
        <v>3</v>
      </c>
      <c r="K26" s="19" t="s">
        <v>3</v>
      </c>
    </row>
    <row r="27" ht="20" customHeight="1" spans="1:11" x14ac:dyDescent="0.25">
      <c r="A27" s="10">
        <v>21</v>
      </c>
      <c r="B27" s="11" t="s">
        <v>3</v>
      </c>
      <c r="C27" s="13">
        <f>IF('Пътни листове'!$K$4&lt;&gt;"", 'Пътни листове'!$K$4,"")</f>
      </c>
      <c r="D27" s="12" t="s">
        <v>3</v>
      </c>
      <c r="E27" s="14" t="s">
        <v>3</v>
      </c>
      <c r="F27" s="14" t="s">
        <v>3</v>
      </c>
      <c r="G27" s="16">
        <f>IF(F27&lt;&gt;"",ROUND(F27/1.2,3),"")</f>
      </c>
      <c r="H27" s="16">
        <f>IF(AND(E27&lt;&gt;"",F27&lt;&gt;""),ROUND(E27*F27,2),"")</f>
      </c>
      <c r="I27" s="16">
        <f>IF(H27&lt;&gt;"",ROUND(H27/1.2,2),"")</f>
      </c>
      <c r="J27" s="12" t="s">
        <v>3</v>
      </c>
      <c r="K27" s="12" t="s">
        <v>3</v>
      </c>
    </row>
    <row r="28" ht="20" customHeight="1" spans="1:11" x14ac:dyDescent="0.25">
      <c r="A28" s="17">
        <v>22</v>
      </c>
      <c r="B28" s="18" t="s">
        <v>3</v>
      </c>
      <c r="C28" s="20">
        <f>IF('Пътни листове'!$K$4&lt;&gt;"", 'Пътни листове'!$K$4,"")</f>
      </c>
      <c r="D28" s="19" t="s">
        <v>3</v>
      </c>
      <c r="E28" s="22" t="s">
        <v>3</v>
      </c>
      <c r="F28" s="22" t="s">
        <v>3</v>
      </c>
      <c r="G28" s="23">
        <f>IF(F28&lt;&gt;"",ROUND(F28/1.2,3),"")</f>
      </c>
      <c r="H28" s="23">
        <f>IF(AND(E28&lt;&gt;"",F28&lt;&gt;""),ROUND(E28*F28,2),"")</f>
      </c>
      <c r="I28" s="23">
        <f>IF(H28&lt;&gt;"",ROUND(H28/1.2,2),"")</f>
      </c>
      <c r="J28" s="19" t="s">
        <v>3</v>
      </c>
      <c r="K28" s="19" t="s">
        <v>3</v>
      </c>
    </row>
    <row r="29" ht="20" customHeight="1" spans="1:11" x14ac:dyDescent="0.25">
      <c r="A29" s="10">
        <v>23</v>
      </c>
      <c r="B29" s="11" t="s">
        <v>3</v>
      </c>
      <c r="C29" s="13">
        <f>IF('Пътни листове'!$K$4&lt;&gt;"", 'Пътни листове'!$K$4,"")</f>
      </c>
      <c r="D29" s="12" t="s">
        <v>3</v>
      </c>
      <c r="E29" s="14" t="s">
        <v>3</v>
      </c>
      <c r="F29" s="14" t="s">
        <v>3</v>
      </c>
      <c r="G29" s="16">
        <f>IF(F29&lt;&gt;"",ROUND(F29/1.2,3),"")</f>
      </c>
      <c r="H29" s="16">
        <f>IF(AND(E29&lt;&gt;"",F29&lt;&gt;""),ROUND(E29*F29,2),"")</f>
      </c>
      <c r="I29" s="16">
        <f>IF(H29&lt;&gt;"",ROUND(H29/1.2,2),"")</f>
      </c>
      <c r="J29" s="12" t="s">
        <v>3</v>
      </c>
      <c r="K29" s="12" t="s">
        <v>3</v>
      </c>
    </row>
    <row r="30" ht="20" customHeight="1" spans="1:11" x14ac:dyDescent="0.25">
      <c r="A30" s="17">
        <v>24</v>
      </c>
      <c r="B30" s="18" t="s">
        <v>3</v>
      </c>
      <c r="C30" s="20">
        <f>IF('Пътни листове'!$K$4&lt;&gt;"", 'Пътни листове'!$K$4,"")</f>
      </c>
      <c r="D30" s="19" t="s">
        <v>3</v>
      </c>
      <c r="E30" s="22" t="s">
        <v>3</v>
      </c>
      <c r="F30" s="22" t="s">
        <v>3</v>
      </c>
      <c r="G30" s="23">
        <f>IF(F30&lt;&gt;"",ROUND(F30/1.2,3),"")</f>
      </c>
      <c r="H30" s="23">
        <f>IF(AND(E30&lt;&gt;"",F30&lt;&gt;""),ROUND(E30*F30,2),"")</f>
      </c>
      <c r="I30" s="23">
        <f>IF(H30&lt;&gt;"",ROUND(H30/1.2,2),"")</f>
      </c>
      <c r="J30" s="19" t="s">
        <v>3</v>
      </c>
      <c r="K30" s="19" t="s">
        <v>3</v>
      </c>
    </row>
    <row r="31" ht="20" customHeight="1" spans="1:11" x14ac:dyDescent="0.25">
      <c r="A31" s="10">
        <v>25</v>
      </c>
      <c r="B31" s="11" t="s">
        <v>3</v>
      </c>
      <c r="C31" s="13">
        <f>IF('Пътни листове'!$K$4&lt;&gt;"", 'Пътни листове'!$K$4,"")</f>
      </c>
      <c r="D31" s="12" t="s">
        <v>3</v>
      </c>
      <c r="E31" s="14" t="s">
        <v>3</v>
      </c>
      <c r="F31" s="14" t="s">
        <v>3</v>
      </c>
      <c r="G31" s="16">
        <f>IF(F31&lt;&gt;"",ROUND(F31/1.2,3),"")</f>
      </c>
      <c r="H31" s="16">
        <f>IF(AND(E31&lt;&gt;"",F31&lt;&gt;""),ROUND(E31*F31,2),"")</f>
      </c>
      <c r="I31" s="16">
        <f>IF(H31&lt;&gt;"",ROUND(H31/1.2,2),"")</f>
      </c>
      <c r="J31" s="12" t="s">
        <v>3</v>
      </c>
      <c r="K31" s="12" t="s">
        <v>3</v>
      </c>
    </row>
    <row r="32" ht="24" customHeight="1" spans="1:11" x14ac:dyDescent="0.25">
      <c r="A32" s="24" t="s">
        <v>24</v>
      </c>
      <c r="B32" s="24"/>
      <c r="C32" s="24"/>
      <c r="D32" s="24"/>
      <c r="E32" s="24">
        <f>SUM(E7:E31)</f>
      </c>
      <c r="F32" s="24" t="s">
        <v>3</v>
      </c>
      <c r="G32" s="24" t="s">
        <v>3</v>
      </c>
      <c r="H32" s="24">
        <f>SUM(H7:H31)</f>
      </c>
      <c r="I32" s="24">
        <f>SUM(I7:I31)</f>
      </c>
      <c r="J32" s="24" t="s">
        <v>3</v>
      </c>
      <c r="K32" s="24" t="s">
        <v>3</v>
      </c>
    </row>
    <row r="34" spans="1:11" x14ac:dyDescent="0.25">
      <c r="A34" s="27" t="s">
        <v>27</v>
      </c>
      <c r="B34"/>
      <c r="C34"/>
      <c r="D34"/>
      <c r="E34"/>
      <c r="F34"/>
      <c r="G34"/>
      <c r="H34"/>
      <c r="I34"/>
      <c r="J34"/>
      <c r="K34"/>
    </row>
  </sheetData>
  <mergeCells count="7">
    <mergeCell ref="A1:K1"/>
    <mergeCell ref="A2:K2"/>
    <mergeCell ref="A4:B4"/>
    <mergeCell ref="C4:D4"/>
    <mergeCell ref="E4:K4"/>
    <mergeCell ref="A32:D32"/>
    <mergeCell ref="A34:K34"/>
  </mergeCell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workbookViewId="0">
      <pane ySplit="3" topLeftCell="A4" activePane="bottomLeft" state="frozen"/>
      <selection pane="bottomLeft" activeCell="A4" sqref="A4"/>
    </sheetView>
  </sheetViews>
  <sheetFormatPr defaultRowHeight="15" outlineLevelRow="0" outlineLevelCol="0" x14ac:dyDescent="55"/>
  <cols>
    <col min="1" max="1" width="34" customWidth="1"/>
    <col min="2" max="2" width="20" customWidth="1"/>
    <col min="3" max="3" width="14" customWidth="1"/>
    <col min="4" max="4" width="30" customWidth="1"/>
  </cols>
  <sheetData>
    <row r="1" ht="36" customHeight="1" spans="1:4" x14ac:dyDescent="0.25">
      <c r="A1" s="1" t="s">
        <v>35</v>
      </c>
      <c r="B1"/>
      <c r="C1"/>
      <c r="D1"/>
    </row>
    <row r="2" ht="18" customHeight="1" spans="1:4" x14ac:dyDescent="0.25">
      <c r="A2" s="2" t="s">
        <v>1</v>
      </c>
      <c r="B2"/>
      <c r="C2"/>
      <c r="D2"/>
    </row>
    <row r="4" ht="22" customHeight="1" spans="1:4" x14ac:dyDescent="0.25">
      <c r="A4" s="3" t="s">
        <v>36</v>
      </c>
      <c r="B4" s="29" t="s">
        <v>3</v>
      </c>
      <c r="C4" s="30" t="s">
        <v>37</v>
      </c>
      <c r="D4" s="31" t="s">
        <v>38</v>
      </c>
    </row>
    <row r="5" ht="22" customHeight="1" spans="1:4" x14ac:dyDescent="0.25">
      <c r="A5" s="6" t="s">
        <v>39</v>
      </c>
      <c r="B5" s="32">
        <f>IF(B4&lt;&gt;"",ROUND(B4+'Фактури за гориво'!E32-'Пътни листове'!L32,2),"")</f>
      </c>
      <c r="C5" s="30" t="s">
        <v>37</v>
      </c>
      <c r="D5" s="31" t="s">
        <v>40</v>
      </c>
    </row>
    <row r="7" ht="24" customHeight="1" spans="1:4" x14ac:dyDescent="0.25">
      <c r="A7" s="33" t="s">
        <v>41</v>
      </c>
      <c r="B7" t="s">
        <v>3</v>
      </c>
      <c r="C7" t="s">
        <v>3</v>
      </c>
      <c r="D7" t="s">
        <v>3</v>
      </c>
    </row>
    <row r="8" spans="1:4" x14ac:dyDescent="0.25">
      <c r="B8"/>
      <c r="C8"/>
      <c r="D8"/>
    </row>
    <row r="9" ht="22" customHeight="1" spans="1:4" x14ac:dyDescent="0.25">
      <c r="A9" s="3" t="s">
        <v>42</v>
      </c>
      <c r="B9" s="32">
        <f>'Пътни листове'!J32</f>
      </c>
      <c r="C9" s="34" t="s">
        <v>43</v>
      </c>
      <c r="D9" s="35" t="s">
        <v>44</v>
      </c>
    </row>
    <row r="10" ht="22" customHeight="1" spans="1:4" x14ac:dyDescent="0.25">
      <c r="A10" s="36" t="s">
        <v>45</v>
      </c>
      <c r="B10" s="37">
        <f>COUNTA('Пътни листове'!I7:I31)-COUNTBLANK('Пътни листове'!I7:I31)</f>
      </c>
      <c r="C10" s="38" t="s">
        <v>46</v>
      </c>
      <c r="D10" s="39" t="s">
        <v>47</v>
      </c>
    </row>
    <row r="11" ht="22" customHeight="1" spans="1:4" x14ac:dyDescent="0.25">
      <c r="A11" s="3" t="s">
        <v>48</v>
      </c>
      <c r="B11" s="32">
        <f>'Пътни листове'!E5</f>
      </c>
      <c r="C11" s="34" t="s">
        <v>49</v>
      </c>
      <c r="D11" s="35" t="s">
        <v>50</v>
      </c>
    </row>
    <row r="13" ht="24" customHeight="1" spans="1:4" x14ac:dyDescent="0.25">
      <c r="A13" s="33" t="s">
        <v>51</v>
      </c>
      <c r="B13"/>
      <c r="C13"/>
      <c r="D13"/>
    </row>
    <row r="14" ht="22" customHeight="1" spans="1:4" x14ac:dyDescent="0.25">
      <c r="A14" s="3" t="s">
        <v>52</v>
      </c>
      <c r="B14" s="32">
        <f>'Фактури за гориво'!E32</f>
      </c>
      <c r="C14" s="34" t="s">
        <v>37</v>
      </c>
      <c r="D14" s="35" t="s">
        <v>53</v>
      </c>
    </row>
    <row r="15" ht="22" customHeight="1" spans="1:4" x14ac:dyDescent="0.25">
      <c r="A15" s="36" t="s">
        <v>54</v>
      </c>
      <c r="B15" s="37">
        <f>'Фактури за гориво'!H32</f>
      </c>
      <c r="C15" s="38" t="s">
        <v>55</v>
      </c>
      <c r="D15" s="39" t="s">
        <v>53</v>
      </c>
    </row>
    <row r="16" ht="22" customHeight="1" spans="1:4" x14ac:dyDescent="0.25">
      <c r="A16" s="3" t="s">
        <v>56</v>
      </c>
      <c r="B16" s="32">
        <f>'Фактури за гориво'!I32</f>
      </c>
      <c r="C16" s="34" t="s">
        <v>55</v>
      </c>
      <c r="D16" s="35" t="s">
        <v>53</v>
      </c>
    </row>
    <row r="17" ht="22" customHeight="1" spans="1:4" x14ac:dyDescent="0.25">
      <c r="A17" s="36" t="s">
        <v>57</v>
      </c>
      <c r="B17" s="37">
        <f>'Пътни листове'!L32</f>
      </c>
      <c r="C17" s="38" t="s">
        <v>37</v>
      </c>
      <c r="D17" s="39" t="s">
        <v>58</v>
      </c>
    </row>
    <row r="18" ht="22" customHeight="1" spans="1:4" x14ac:dyDescent="0.25">
      <c r="A18" s="3" t="s">
        <v>59</v>
      </c>
      <c r="B18" s="32">
        <f>'Пътни листове'!N32</f>
      </c>
      <c r="C18" s="34" t="s">
        <v>55</v>
      </c>
      <c r="D18" s="35" t="s">
        <v>60</v>
      </c>
    </row>
    <row r="19" ht="22" customHeight="1" spans="1:4" x14ac:dyDescent="0.25">
      <c r="A19" s="36" t="s">
        <v>61</v>
      </c>
      <c r="B19" s="37">
        <f>'Пътни листове'!O32</f>
      </c>
      <c r="C19" s="38" t="s">
        <v>55</v>
      </c>
      <c r="D19" s="39" t="s">
        <v>62</v>
      </c>
    </row>
    <row r="20" ht="22" customHeight="1" spans="1:4" x14ac:dyDescent="0.25">
      <c r="A20" s="3" t="s">
        <v>63</v>
      </c>
      <c r="B20" s="32">
        <f>B4</f>
      </c>
      <c r="C20" s="34" t="s">
        <v>37</v>
      </c>
      <c r="D20" s="35" t="s">
        <v>64</v>
      </c>
    </row>
    <row r="21" ht="22" customHeight="1" spans="1:4" x14ac:dyDescent="0.25">
      <c r="A21" s="36" t="s">
        <v>65</v>
      </c>
      <c r="B21" s="37">
        <f>B5</f>
      </c>
      <c r="C21" s="38" t="s">
        <v>37</v>
      </c>
      <c r="D21" s="39" t="s">
        <v>66</v>
      </c>
    </row>
    <row r="23" ht="24" customHeight="1" spans="1:4" x14ac:dyDescent="0.25">
      <c r="A23" s="33" t="s">
        <v>67</v>
      </c>
      <c r="B23"/>
      <c r="C23"/>
      <c r="D23"/>
    </row>
    <row r="24" ht="22" customHeight="1" spans="1:4" x14ac:dyDescent="0.25">
      <c r="A24" s="3" t="s">
        <v>68</v>
      </c>
      <c r="B24" s="32">
        <f>IFERROR(INDEX('Пътни листове'!H7:H31,MATCH(TRUE,INDEX('Пътни листове'!H7:H31&lt;&gt;"",0),0)),"")</f>
      </c>
      <c r="C24" s="34" t="s">
        <v>43</v>
      </c>
      <c r="D24" s="35" t="s">
        <v>69</v>
      </c>
    </row>
    <row r="25" ht="22" customHeight="1" spans="1:4" x14ac:dyDescent="0.25">
      <c r="A25" s="36" t="s">
        <v>70</v>
      </c>
      <c r="B25" s="37">
        <f>IFERROR(LOOKUP(2,1/('Пътни листове'!I7:I31&lt;&gt;""),'Пътни листове'!I7:I31),"")</f>
      </c>
      <c r="C25" s="38" t="s">
        <v>43</v>
      </c>
      <c r="D25" s="39" t="s">
        <v>71</v>
      </c>
    </row>
    <row r="26" ht="22" customHeight="1" spans="1:4" x14ac:dyDescent="0.25">
      <c r="A26" s="3" t="s">
        <v>72</v>
      </c>
      <c r="B26" s="32">
        <f>IFERROR(IFERROR(LOOKUP(2,1/('Пътни листове'!I7:I31&lt;&gt;""),'Пътни листове'!I7:I31),"")-(IFERROR(INDEX('Пътни листове'!H7:H31,MATCH(TRUE,INDEX('Пътни листове'!H7:H31&lt;&gt;"",0),0)),"")),"")</f>
      </c>
      <c r="C26" s="34" t="s">
        <v>43</v>
      </c>
      <c r="D26" s="35" t="s">
        <v>73</v>
      </c>
    </row>
    <row r="27" ht="22" customHeight="1" spans="1:4" x14ac:dyDescent="0.25">
      <c r="A27" s="36" t="s">
        <v>74</v>
      </c>
      <c r="B27" s="37">
        <f>'Пътни листове'!J32</f>
      </c>
      <c r="C27" s="38" t="s">
        <v>43</v>
      </c>
      <c r="D27" s="39" t="s">
        <v>75</v>
      </c>
    </row>
    <row r="28" ht="22" customHeight="1" spans="1:4" x14ac:dyDescent="0.25">
      <c r="A28" s="3" t="s">
        <v>76</v>
      </c>
      <c r="B28" s="32">
        <f>IFERROR(IFERROR(LOOKUP(2,1/('Пътни листове'!I7:I31&lt;&gt;""),'Пътни листове'!I7:I31),"")-(IFERROR(INDEX('Пътни листове'!H7:H31,MATCH(TRUE,INDEX('Пътни листове'!H7:H31&lt;&gt;"",0),0)),""))-'Пътни листове'!J32,"")</f>
      </c>
      <c r="C28" s="34" t="s">
        <v>43</v>
      </c>
      <c r="D28" s="35" t="s">
        <v>77</v>
      </c>
    </row>
    <row r="30" spans="1:4" x14ac:dyDescent="0.25">
      <c r="A30" s="27" t="s">
        <v>27</v>
      </c>
      <c r="B30"/>
      <c r="C30"/>
      <c r="D30"/>
    </row>
  </sheetData>
  <mergeCells count="6">
    <mergeCell ref="A1:D1"/>
    <mergeCell ref="A2:D2"/>
    <mergeCell ref="A8:D8"/>
    <mergeCell ref="A13:D13"/>
    <mergeCell ref="A23:D23"/>
    <mergeCell ref="A30:D30"/>
  </mergeCell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Пътни листове</vt:lpstr>
      <vt:lpstr>Фактури за гориво</vt:lpstr>
      <vt:lpstr>Обобщение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avtolist.bg</dc:creator>
  <dc:title/>
  <dc:subject/>
  <dc:description/>
  <cp:keywords/>
  <cp:category/>
  <cp:lastModifiedBy>Unknown</cp:lastModifiedBy>
  <dcterms:created xsi:type="dcterms:W3CDTF">2026-05-14T14:08:19Z</dcterms:created>
  <dcterms:modified xsi:type="dcterms:W3CDTF">2026-05-14T14:08:19Z</dcterms:modified>
</cp:coreProperties>
</file>